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OM\"/>
    </mc:Choice>
  </mc:AlternateContent>
  <bookViews>
    <workbookView xWindow="0" yWindow="0" windowWidth="0" windowHeight="0"/>
  </bookViews>
  <sheets>
    <sheet name="Rekapitulace stavby" sheetId="1" r:id="rId1"/>
    <sheet name="20241101 - Polní cesta Kr..." sheetId="2" r:id="rId2"/>
    <sheet name="202411011 - SO 01" sheetId="3" r:id="rId3"/>
    <sheet name="202411012 - SO 02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'20241101 - Polní cesta Kr...'!$C$76:$K$97</definedName>
    <definedName name="_xlnm.Print_Area" localSheetId="1">'20241101 - Polní cesta Kr...'!$C$4:$J$37,'20241101 - Polní cesta Kr...'!$C$43:$J$60,'20241101 - Polní cesta Kr...'!$C$66:$K$97</definedName>
    <definedName name="_xlnm.Print_Titles" localSheetId="1">'20241101 - Polní cesta Kr...'!$76:$76</definedName>
    <definedName name="_xlnm._FilterDatabase" localSheetId="2" hidden="1">'202411011 - SO 01'!$C$86:$K$235</definedName>
    <definedName name="_xlnm.Print_Area" localSheetId="2">'202411011 - SO 01'!$C$4:$J$39,'202411011 - SO 01'!$C$45:$J$68,'202411011 - SO 01'!$C$74:$K$235</definedName>
    <definedName name="_xlnm.Print_Titles" localSheetId="2">'202411011 - SO 01'!$86:$86</definedName>
    <definedName name="_xlnm._FilterDatabase" localSheetId="3" hidden="1">'202411012 - SO 02'!$C$90:$K$317</definedName>
    <definedName name="_xlnm.Print_Area" localSheetId="3">'202411012 - SO 02'!$C$4:$J$39,'202411012 - SO 02'!$C$45:$J$72,'202411012 - SO 02'!$C$78:$K$317</definedName>
    <definedName name="_xlnm.Print_Titles" localSheetId="3">'202411012 - SO 02'!$90:$90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314"/>
  <c r="BH314"/>
  <c r="BG314"/>
  <c r="BF314"/>
  <c r="T314"/>
  <c r="T313"/>
  <c r="R314"/>
  <c r="R313"/>
  <c r="P314"/>
  <c r="P313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4"/>
  <c r="BH294"/>
  <c r="BG294"/>
  <c r="BF294"/>
  <c r="T294"/>
  <c r="T293"/>
  <c r="R294"/>
  <c r="R293"/>
  <c r="P294"/>
  <c r="P293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81"/>
  <c r="BH281"/>
  <c r="BG281"/>
  <c r="BF281"/>
  <c r="T281"/>
  <c r="R281"/>
  <c r="P281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F85"/>
  <c r="E83"/>
  <c r="F52"/>
  <c r="E50"/>
  <c r="J24"/>
  <c r="E24"/>
  <c r="J55"/>
  <c r="J23"/>
  <c r="J21"/>
  <c r="E21"/>
  <c r="J87"/>
  <c r="J20"/>
  <c r="J18"/>
  <c r="E18"/>
  <c r="F88"/>
  <c r="J17"/>
  <c r="J15"/>
  <c r="E15"/>
  <c r="F87"/>
  <c r="J14"/>
  <c r="J12"/>
  <c r="J85"/>
  <c r="E7"/>
  <c r="E81"/>
  <c i="3" r="J37"/>
  <c r="J36"/>
  <c i="1" r="AY56"/>
  <c i="3" r="J35"/>
  <c i="1" r="AX56"/>
  <c i="3" r="BI234"/>
  <c r="BH234"/>
  <c r="BG234"/>
  <c r="BF234"/>
  <c r="T234"/>
  <c r="T233"/>
  <c r="R234"/>
  <c r="R233"/>
  <c r="P234"/>
  <c r="P233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0"/>
  <c r="BH140"/>
  <c r="BG140"/>
  <c r="BF140"/>
  <c r="T140"/>
  <c r="T139"/>
  <c r="R140"/>
  <c r="R139"/>
  <c r="P140"/>
  <c r="P139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F81"/>
  <c r="E79"/>
  <c r="F52"/>
  <c r="E50"/>
  <c r="J24"/>
  <c r="E24"/>
  <c r="J84"/>
  <c r="J23"/>
  <c r="J21"/>
  <c r="E21"/>
  <c r="J83"/>
  <c r="J20"/>
  <c r="J18"/>
  <c r="E18"/>
  <c r="F55"/>
  <c r="J17"/>
  <c r="J15"/>
  <c r="E15"/>
  <c r="F83"/>
  <c r="J14"/>
  <c r="J12"/>
  <c r="J52"/>
  <c r="E7"/>
  <c r="E48"/>
  <c i="2" r="J35"/>
  <c r="J34"/>
  <c i="1" r="AY55"/>
  <c i="2" r="J33"/>
  <c i="1" r="AX55"/>
  <c i="2" r="BI96"/>
  <c r="BH96"/>
  <c r="BG96"/>
  <c r="BF96"/>
  <c r="T96"/>
  <c r="T95"/>
  <c r="R96"/>
  <c r="R95"/>
  <c r="P96"/>
  <c r="P95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7"/>
  <c r="BH87"/>
  <c r="BG87"/>
  <c r="BF87"/>
  <c r="T87"/>
  <c r="R87"/>
  <c r="P87"/>
  <c r="BI85"/>
  <c r="BH85"/>
  <c r="BG85"/>
  <c r="BF85"/>
  <c r="T85"/>
  <c r="R85"/>
  <c r="P85"/>
  <c r="BI82"/>
  <c r="BH82"/>
  <c r="BG82"/>
  <c r="BF82"/>
  <c r="T82"/>
  <c r="R82"/>
  <c r="P82"/>
  <c r="BI80"/>
  <c r="BH80"/>
  <c r="BG80"/>
  <c r="BF80"/>
  <c r="T80"/>
  <c r="R80"/>
  <c r="P80"/>
  <c r="F71"/>
  <c r="E69"/>
  <c r="F48"/>
  <c r="E46"/>
  <c r="J22"/>
  <c r="E22"/>
  <c r="J74"/>
  <c r="J21"/>
  <c r="J19"/>
  <c r="E19"/>
  <c r="J73"/>
  <c r="J18"/>
  <c r="J16"/>
  <c r="E16"/>
  <c r="F74"/>
  <c r="J15"/>
  <c r="J13"/>
  <c r="E13"/>
  <c r="F73"/>
  <c r="J12"/>
  <c r="J10"/>
  <c r="J71"/>
  <c i="1" r="L50"/>
  <c r="AM50"/>
  <c r="AM49"/>
  <c r="L49"/>
  <c r="AM47"/>
  <c r="L47"/>
  <c r="L45"/>
  <c r="L44"/>
  <c i="2" r="J90"/>
  <c i="3" r="J130"/>
  <c r="BK208"/>
  <c i="4" r="J173"/>
  <c r="J213"/>
  <c r="J210"/>
  <c r="J111"/>
  <c i="3" r="BK190"/>
  <c i="4" r="J221"/>
  <c r="BK111"/>
  <c r="J170"/>
  <c r="BK266"/>
  <c i="3" r="BK115"/>
  <c r="BK226"/>
  <c r="J170"/>
  <c i="4" r="J241"/>
  <c r="BK141"/>
  <c r="BK150"/>
  <c r="BK237"/>
  <c i="3" r="J148"/>
  <c r="J118"/>
  <c r="BK216"/>
  <c i="4" r="J192"/>
  <c r="BK148"/>
  <c r="J265"/>
  <c r="BK129"/>
  <c i="3" r="J234"/>
  <c r="J140"/>
  <c r="J230"/>
  <c i="4" r="BK298"/>
  <c r="J306"/>
  <c r="BK233"/>
  <c r="BK96"/>
  <c i="2" r="BK90"/>
  <c i="3" r="BK162"/>
  <c r="J104"/>
  <c r="J145"/>
  <c i="4" r="BK132"/>
  <c r="BK217"/>
  <c r="J189"/>
  <c i="3" r="J122"/>
  <c r="BK93"/>
  <c i="4" r="J233"/>
  <c r="BK251"/>
  <c r="J291"/>
  <c r="J207"/>
  <c i="3" r="J201"/>
  <c r="J97"/>
  <c i="4" r="BK260"/>
  <c r="J141"/>
  <c r="BK124"/>
  <c i="2" r="BK87"/>
  <c i="3" r="BK194"/>
  <c r="BK222"/>
  <c i="4" r="BK143"/>
  <c r="J98"/>
  <c r="BK314"/>
  <c i="3" r="J168"/>
  <c r="J110"/>
  <c i="4" r="BK303"/>
  <c r="J260"/>
  <c r="BK283"/>
  <c r="BK291"/>
  <c i="3" r="J153"/>
  <c r="BK118"/>
  <c r="J175"/>
  <c i="4" r="BK221"/>
  <c r="J176"/>
  <c r="BK94"/>
  <c i="3" r="BK175"/>
  <c r="BK145"/>
  <c r="BK198"/>
  <c i="4" r="J118"/>
  <c r="J294"/>
  <c r="J191"/>
  <c i="2" r="J94"/>
  <c i="3" r="BK187"/>
  <c r="J222"/>
  <c i="4" r="J195"/>
  <c r="J251"/>
  <c r="J94"/>
  <c r="J179"/>
  <c i="3" r="J192"/>
  <c r="J194"/>
  <c i="4" r="J161"/>
  <c r="BK121"/>
  <c r="BK253"/>
  <c i="3" r="BK170"/>
  <c r="J162"/>
  <c i="4" r="BK294"/>
  <c r="BK273"/>
  <c r="J311"/>
  <c i="2" r="BK80"/>
  <c i="3" r="J187"/>
  <c i="4" r="BK166"/>
  <c r="BK107"/>
  <c i="3" r="BK148"/>
  <c r="BK220"/>
  <c r="J124"/>
  <c i="4" r="BK311"/>
  <c r="J158"/>
  <c r="BK104"/>
  <c i="3" r="J203"/>
  <c r="J133"/>
  <c i="4" r="J263"/>
  <c r="BK275"/>
  <c r="BK118"/>
  <c i="3" r="BK206"/>
  <c r="BK195"/>
  <c r="BK166"/>
  <c i="4" r="J136"/>
  <c r="BK258"/>
  <c r="J269"/>
  <c i="2" r="J87"/>
  <c i="3" r="BK155"/>
  <c r="BK184"/>
  <c i="4" r="BK98"/>
  <c r="BK231"/>
  <c r="J100"/>
  <c i="3" r="BK104"/>
  <c r="J151"/>
  <c r="BK128"/>
  <c i="4" r="J126"/>
  <c r="BK185"/>
  <c i="3" r="J216"/>
  <c r="BK178"/>
  <c r="J206"/>
  <c i="4" r="BK182"/>
  <c r="BK100"/>
  <c i="3" r="BK210"/>
  <c r="BK159"/>
  <c r="J112"/>
  <c i="4" r="J217"/>
  <c r="J237"/>
  <c r="J138"/>
  <c i="1" r="AS54"/>
  <c i="4" r="J102"/>
  <c r="BK191"/>
  <c r="BK189"/>
  <c i="2" r="F32"/>
  <c i="4" r="J114"/>
  <c r="BK152"/>
  <c r="BK195"/>
  <c i="3" r="BK153"/>
  <c r="BK107"/>
  <c i="4" r="BK227"/>
  <c r="BK198"/>
  <c r="J193"/>
  <c r="BK158"/>
  <c i="3" r="J226"/>
  <c r="BK112"/>
  <c r="BK100"/>
  <c i="4" r="J308"/>
  <c r="BK210"/>
  <c r="J148"/>
  <c r="J249"/>
  <c i="2" r="F34"/>
  <c i="4" r="J204"/>
  <c r="BK126"/>
  <c i="2" r="J80"/>
  <c i="3" r="J178"/>
  <c r="BK122"/>
  <c i="4" r="BK161"/>
  <c r="J124"/>
  <c i="2" r="J92"/>
  <c i="3" r="BK124"/>
  <c r="BK168"/>
  <c i="4" r="BK287"/>
  <c r="J275"/>
  <c i="2" r="F33"/>
  <c i="4" r="BK109"/>
  <c i="2" r="F35"/>
  <c i="4" r="J109"/>
  <c r="BK176"/>
  <c r="J253"/>
  <c i="2" r="J32"/>
  <c i="3" r="BK212"/>
  <c i="4" r="BK155"/>
  <c r="J245"/>
  <c r="J166"/>
  <c r="J281"/>
  <c i="2" r="BK82"/>
  <c i="3" r="J210"/>
  <c r="J128"/>
  <c i="4" r="BK201"/>
  <c r="BK138"/>
  <c r="J129"/>
  <c r="BK102"/>
  <c i="3" r="J214"/>
  <c r="BK230"/>
  <c r="BK180"/>
  <c i="4" r="J303"/>
  <c r="BK170"/>
  <c i="2" r="BK94"/>
  <c i="3" r="BK201"/>
  <c r="BK140"/>
  <c i="4" r="BK301"/>
  <c r="J164"/>
  <c r="BK207"/>
  <c i="2" r="J85"/>
  <c i="3" r="BK90"/>
  <c i="4" r="J266"/>
  <c r="J185"/>
  <c r="BK173"/>
  <c r="J227"/>
  <c i="3" r="BK193"/>
  <c r="J135"/>
  <c i="4" r="J256"/>
  <c r="J155"/>
  <c r="BK271"/>
  <c i="2" r="BK92"/>
  <c i="3" r="J93"/>
  <c r="BK110"/>
  <c i="4" r="BK179"/>
  <c r="BK136"/>
  <c i="2" r="J96"/>
  <c i="3" r="J166"/>
  <c r="BK204"/>
  <c i="4" r="BK256"/>
  <c r="BK263"/>
  <c r="J146"/>
  <c i="3" r="BK173"/>
  <c r="J115"/>
  <c i="4" r="BK192"/>
  <c r="J201"/>
  <c r="J258"/>
  <c i="3" r="J184"/>
  <c r="J180"/>
  <c r="J173"/>
  <c r="BK95"/>
  <c i="4" r="J283"/>
  <c r="J198"/>
  <c r="J287"/>
  <c i="3" r="J90"/>
  <c r="BK214"/>
  <c r="BK97"/>
  <c i="4" r="BK114"/>
  <c r="J152"/>
  <c r="J132"/>
  <c r="J223"/>
  <c i="3" r="J208"/>
  <c r="BK133"/>
  <c r="J198"/>
  <c i="4" r="J271"/>
  <c r="BK308"/>
  <c i="3" r="J159"/>
  <c r="J204"/>
  <c i="4" r="BK306"/>
  <c r="J150"/>
  <c r="J314"/>
  <c i="2" r="BK85"/>
  <c i="3" r="J95"/>
  <c i="4" r="BK281"/>
  <c r="BK249"/>
  <c r="BK223"/>
  <c r="BK241"/>
  <c i="3" r="J193"/>
  <c r="BK130"/>
  <c r="J107"/>
  <c i="4" r="J182"/>
  <c r="BK245"/>
  <c i="3" r="J212"/>
  <c r="J195"/>
  <c i="4" r="BK213"/>
  <c r="BK269"/>
  <c r="BK204"/>
  <c r="BK193"/>
  <c i="3" r="J220"/>
  <c r="BK203"/>
  <c r="BK135"/>
  <c i="4" r="BK146"/>
  <c r="J231"/>
  <c r="J298"/>
  <c r="J121"/>
  <c i="3" r="BK192"/>
  <c r="BK234"/>
  <c r="BK151"/>
  <c i="4" r="BK265"/>
  <c r="BK164"/>
  <c r="J104"/>
  <c i="2" r="BK96"/>
  <c i="3" r="J190"/>
  <c r="J100"/>
  <c i="4" r="BK277"/>
  <c r="J277"/>
  <c r="J143"/>
  <c r="J273"/>
  <c i="2" r="J82"/>
  <c i="3" r="J155"/>
  <c i="4" r="J301"/>
  <c r="J96"/>
  <c r="J107"/>
  <c i="2" l="1" r="P79"/>
  <c i="3" r="T89"/>
  <c r="T186"/>
  <c i="2" r="R79"/>
  <c i="4" r="R157"/>
  <c r="P194"/>
  <c r="P262"/>
  <c i="2" r="BK79"/>
  <c r="J79"/>
  <c r="J57"/>
  <c r="R89"/>
  <c i="3" r="BK89"/>
  <c r="T144"/>
  <c r="BK200"/>
  <c r="J200"/>
  <c r="J65"/>
  <c r="T200"/>
  <c r="P219"/>
  <c r="R219"/>
  <c r="T219"/>
  <c i="4" r="T93"/>
  <c r="BK188"/>
  <c r="J188"/>
  <c r="J63"/>
  <c r="T194"/>
  <c r="R262"/>
  <c r="BK297"/>
  <c r="J297"/>
  <c r="J70"/>
  <c r="P93"/>
  <c r="BK194"/>
  <c r="J194"/>
  <c r="J64"/>
  <c r="R194"/>
  <c r="BK262"/>
  <c r="J262"/>
  <c r="J66"/>
  <c r="P280"/>
  <c i="2" r="T79"/>
  <c i="3" r="BK144"/>
  <c r="J144"/>
  <c r="J63"/>
  <c r="P186"/>
  <c r="P200"/>
  <c r="BK219"/>
  <c r="J219"/>
  <c r="J66"/>
  <c i="4" r="P157"/>
  <c r="R188"/>
  <c r="P220"/>
  <c r="T262"/>
  <c r="R297"/>
  <c r="R296"/>
  <c i="2" r="P89"/>
  <c i="3" r="R144"/>
  <c i="4" r="BK157"/>
  <c r="J157"/>
  <c r="J62"/>
  <c r="P188"/>
  <c r="T220"/>
  <c r="R280"/>
  <c i="2" r="BK89"/>
  <c r="J89"/>
  <c r="J58"/>
  <c i="3" r="P89"/>
  <c r="BK186"/>
  <c r="J186"/>
  <c r="J64"/>
  <c i="4" r="BK93"/>
  <c r="J93"/>
  <c r="J61"/>
  <c r="T157"/>
  <c r="BK220"/>
  <c r="J220"/>
  <c r="J65"/>
  <c r="BK280"/>
  <c r="J280"/>
  <c r="J67"/>
  <c r="P297"/>
  <c r="P296"/>
  <c i="2" r="T89"/>
  <c i="3" r="R89"/>
  <c r="R88"/>
  <c r="R87"/>
  <c r="P144"/>
  <c r="R186"/>
  <c r="R200"/>
  <c i="4" r="R93"/>
  <c r="R92"/>
  <c r="R91"/>
  <c r="T188"/>
  <c r="R220"/>
  <c r="T280"/>
  <c r="T297"/>
  <c r="T296"/>
  <c i="2" r="BK95"/>
  <c r="J95"/>
  <c r="J59"/>
  <c i="3" r="BK233"/>
  <c r="J233"/>
  <c r="J67"/>
  <c i="4" r="BK313"/>
  <c r="J313"/>
  <c r="J71"/>
  <c r="BK293"/>
  <c r="J293"/>
  <c r="J68"/>
  <c i="3" r="BK139"/>
  <c r="J139"/>
  <c r="J62"/>
  <c i="4" r="E48"/>
  <c r="F54"/>
  <c r="J88"/>
  <c r="BE96"/>
  <c r="BE155"/>
  <c r="BE173"/>
  <c r="BE221"/>
  <c r="BE249"/>
  <c r="BE256"/>
  <c r="BE258"/>
  <c r="BE265"/>
  <c r="BE311"/>
  <c r="BE314"/>
  <c i="3" r="J89"/>
  <c r="J61"/>
  <c i="4" r="BE102"/>
  <c r="BE121"/>
  <c r="BE132"/>
  <c r="BE138"/>
  <c r="BE152"/>
  <c r="BE161"/>
  <c r="BE185"/>
  <c r="BE195"/>
  <c r="BE204"/>
  <c r="BE233"/>
  <c r="BE287"/>
  <c r="BE291"/>
  <c r="J52"/>
  <c r="BE98"/>
  <c r="BE158"/>
  <c r="BE192"/>
  <c r="BE201"/>
  <c r="BE207"/>
  <c r="BE210"/>
  <c r="BE213"/>
  <c r="BE237"/>
  <c r="BE241"/>
  <c r="BE260"/>
  <c r="BE271"/>
  <c r="BE277"/>
  <c r="BE281"/>
  <c r="BE301"/>
  <c r="BE303"/>
  <c r="BE129"/>
  <c r="BE143"/>
  <c r="BE150"/>
  <c r="BE245"/>
  <c r="F55"/>
  <c r="BE94"/>
  <c r="BE109"/>
  <c r="BE124"/>
  <c r="BE136"/>
  <c r="BE148"/>
  <c r="BE191"/>
  <c r="BE198"/>
  <c r="BE223"/>
  <c r="BE227"/>
  <c r="BE251"/>
  <c r="BE263"/>
  <c r="BE266"/>
  <c r="BE269"/>
  <c r="BE283"/>
  <c r="BE306"/>
  <c r="J54"/>
  <c r="BE114"/>
  <c r="BE118"/>
  <c r="BE126"/>
  <c r="BE146"/>
  <c r="BE179"/>
  <c r="BE273"/>
  <c r="BE275"/>
  <c r="BE298"/>
  <c r="BE308"/>
  <c r="BE104"/>
  <c r="BE107"/>
  <c r="BE111"/>
  <c r="BE141"/>
  <c r="BE164"/>
  <c r="BE166"/>
  <c r="BE170"/>
  <c r="BE189"/>
  <c r="BE231"/>
  <c r="BE100"/>
  <c r="BE176"/>
  <c r="BE182"/>
  <c r="BE193"/>
  <c r="BE217"/>
  <c r="BE253"/>
  <c r="BE294"/>
  <c i="3" r="BE112"/>
  <c r="BE115"/>
  <c r="BE118"/>
  <c r="BE130"/>
  <c r="BE168"/>
  <c r="BE192"/>
  <c r="BE195"/>
  <c r="BE198"/>
  <c r="BE204"/>
  <c r="BE226"/>
  <c r="J55"/>
  <c r="BE93"/>
  <c r="BE95"/>
  <c r="BE122"/>
  <c r="BE148"/>
  <c r="BE170"/>
  <c r="BE178"/>
  <c r="BE201"/>
  <c r="BE210"/>
  <c r="E77"/>
  <c r="BE107"/>
  <c r="BE153"/>
  <c r="BE155"/>
  <c r="BE162"/>
  <c r="BE166"/>
  <c r="F54"/>
  <c r="J81"/>
  <c r="BE234"/>
  <c i="2" r="BK78"/>
  <c r="J78"/>
  <c r="J56"/>
  <c i="3" r="J54"/>
  <c r="F84"/>
  <c r="BE90"/>
  <c r="BE140"/>
  <c r="BE110"/>
  <c r="BE124"/>
  <c r="BE135"/>
  <c r="BE159"/>
  <c r="BE175"/>
  <c r="BE184"/>
  <c r="BE193"/>
  <c r="BE208"/>
  <c r="BE216"/>
  <c r="BE100"/>
  <c r="BE104"/>
  <c r="BE128"/>
  <c r="BE145"/>
  <c r="BE180"/>
  <c r="BE190"/>
  <c r="BE206"/>
  <c r="BE214"/>
  <c r="BE222"/>
  <c r="BE97"/>
  <c r="BE133"/>
  <c r="BE151"/>
  <c r="BE173"/>
  <c r="BE187"/>
  <c r="BE194"/>
  <c r="BE203"/>
  <c r="BE212"/>
  <c r="BE220"/>
  <c r="BE230"/>
  <c i="2" r="J48"/>
  <c r="F50"/>
  <c r="J50"/>
  <c r="F51"/>
  <c r="J51"/>
  <c r="BE80"/>
  <c r="BE82"/>
  <c r="BE85"/>
  <c r="BE87"/>
  <c r="BE90"/>
  <c r="BE92"/>
  <c r="BE94"/>
  <c r="BE96"/>
  <c i="1" r="BA55"/>
  <c r="BB55"/>
  <c r="BC55"/>
  <c r="AW55"/>
  <c r="BD55"/>
  <c i="4" r="F37"/>
  <c i="1" r="BD57"/>
  <c i="3" r="F35"/>
  <c i="1" r="BB56"/>
  <c i="3" r="F36"/>
  <c i="1" r="BC56"/>
  <c i="4" r="F35"/>
  <c i="1" r="BB57"/>
  <c i="3" r="J34"/>
  <c i="1" r="AW56"/>
  <c i="3" r="F37"/>
  <c i="1" r="BD56"/>
  <c i="4" r="F36"/>
  <c i="1" r="BC57"/>
  <c i="4" r="J34"/>
  <c i="1" r="AW57"/>
  <c i="4" r="F34"/>
  <c i="1" r="BA57"/>
  <c i="3" r="F34"/>
  <c i="1" r="BA56"/>
  <c i="2" l="1" r="T78"/>
  <c r="T77"/>
  <c i="3" r="BK88"/>
  <c r="J88"/>
  <c r="J60"/>
  <c i="4" r="T92"/>
  <c r="T91"/>
  <c i="3" r="P88"/>
  <c r="P87"/>
  <c i="1" r="AU56"/>
  <c i="4" r="P92"/>
  <c r="P91"/>
  <c i="1" r="AU57"/>
  <c i="2" r="R78"/>
  <c r="R77"/>
  <c i="3" r="T88"/>
  <c r="T87"/>
  <c i="2" r="P78"/>
  <c r="P77"/>
  <c i="1" r="AU55"/>
  <c i="4" r="BK92"/>
  <c r="J92"/>
  <c r="J60"/>
  <c r="BK296"/>
  <c r="J296"/>
  <c r="J69"/>
  <c i="2" r="BK77"/>
  <c r="J77"/>
  <c i="1" r="BD54"/>
  <c r="W33"/>
  <c i="2" r="F31"/>
  <c i="1" r="AZ55"/>
  <c r="BC54"/>
  <c r="W32"/>
  <c i="4" r="F33"/>
  <c i="1" r="AZ57"/>
  <c i="2" r="J31"/>
  <c i="1" r="AV55"/>
  <c r="AT55"/>
  <c i="4" r="J33"/>
  <c i="1" r="AV57"/>
  <c r="AT57"/>
  <c i="3" r="J33"/>
  <c i="1" r="AV56"/>
  <c r="AT56"/>
  <c i="3" r="F33"/>
  <c i="1" r="AZ56"/>
  <c r="BB54"/>
  <c r="W31"/>
  <c i="2" r="J28"/>
  <c i="1" r="AG55"/>
  <c r="BA54"/>
  <c r="W30"/>
  <c i="3" l="1" r="BK87"/>
  <c r="J87"/>
  <c i="4" r="BK91"/>
  <c r="J91"/>
  <c i="1" r="AN55"/>
  <c i="2" r="J55"/>
  <c r="J37"/>
  <c i="3" r="J30"/>
  <c i="1" r="AG56"/>
  <c i="4" r="J30"/>
  <c i="1" r="AG57"/>
  <c r="AZ54"/>
  <c r="W29"/>
  <c r="AU54"/>
  <c r="AY54"/>
  <c r="AW54"/>
  <c r="AK30"/>
  <c r="AX54"/>
  <c i="4" l="1" r="J39"/>
  <c i="3" r="J39"/>
  <c i="4" r="J59"/>
  <c i="3" r="J59"/>
  <c i="1" r="AN56"/>
  <c r="AN57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<sst xmlns="http://schemas.openxmlformats.org/spreadsheetml/2006/main">
  <si>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</si>
  <si>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</si>
  <si>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</si>
  <si>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</si>
  <si>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</si>
  <si>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{a8fa8afd-695c-4945-8c87-e506d97dd1a5}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</si>
  <si>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</si>
  <si>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</si>
  <si>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</si>
  <si>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</si>
  <si>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</si>
  <si>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</si>
  <si>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</si>
  <si>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</si>
  <si>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20241101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</si>
  <si>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</si>
  <si>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</si>
  <si>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Krajníčko C9</t>
  </si>
  <si>
    <t>KSO:</t>
  </si>
  <si>
    <t/>
  </si>
  <si>
    <t>CC-CZ:</t>
  </si>
  <si>
    <t>Místo:</t>
  </si>
  <si>
    <t xml:space="preserve"> </t>
  </si>
  <si>
    <t>Datum:</t>
  </si>
  <si>
    <t>14. 4. 2022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</si>
  <si>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</si>
  <si>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</si>
  <si>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</si>
  <si>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</si>
  <si>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</si>
  <si>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</si>
  <si>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</si>
  <si>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</si>
  <si>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</si>
  <si>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</si>
  <si>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</si>
  <si>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</si>
  <si>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</si>
  <si>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</si>
  <si>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</si>
  <si>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</si>
  <si>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</si>
  <si>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</si>
  <si>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</si>
  <si>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</si>
  <si>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</si>
  <si>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</si>
  <si>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</si>
  <si>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</si>
  <si>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</si>
  <si>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</si>
  <si>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</si>
  <si>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</si>
  <si>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</si>
  <si>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</si>
  <si>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</si>
  <si>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</si>
  <si>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</si>
  <si>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</si>
  <si>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</si>
  <si>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</si>
  <si>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</si>
  <si>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</si>
  <si>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</si>
  <si>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</si>
  <si>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</si>
  <si>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</si>
  <si>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</si>
  <si>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</si>
  <si>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</si>
  <si>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</si>
  <si>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</si>
  <si>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</si>
  <si>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</si>
  <si>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</si>
  <si>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</si>
  <si>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202411011</t>
  </si>
  <si>
    <t>SO 01</t>
  </si>
  <si>
    <t>{ae6b5cd2-6688-4e75-8b5a-918b571e8992}</t>
  </si>
  <si>
    <t>2</t>
  </si>
  <si>
    <t>202411012</t>
  </si>
  <si>
    <t>SO 02</t>
  </si>
  <si>
    <t>{29fa45ba-875e-4af1-8bc0-d789e6feed9c}</t>
  </si>
  <si>
    <t>KRYCÍ LIST SOUPISU PRACÍ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</si>
  <si>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</si>
  <si>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</si>
  <si>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</si>
  <si>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</si>
  <si>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</si>
  <si>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</si>
  <si>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</si>
  <si>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</si>
  <si>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</si>
  <si>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</si>
  <si>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</si>
  <si>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</si>
  <si>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</si>
  <si>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</si>
  <si>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</si>
  <si>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</si>
  <si>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</si>
  <si>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</si>
  <si>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</si>
  <si>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</si>
  <si>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</si>
  <si>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</si>
  <si>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</si>
  <si>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</si>
  <si>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</si>
  <si>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</si>
  <si>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</si>
  <si>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</si>
  <si>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</si>
  <si>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Průzkumné, geodetické a projektové práce geodetické práce před výstavbou</t>
  </si>
  <si>
    <t>kpl</t>
  </si>
  <si>
    <t>CS ÚRS 2023 01</t>
  </si>
  <si>
    <t>1024</t>
  </si>
  <si>
    <t>1098736774</t>
  </si>
  <si>
    <t>Online PSC</t>
  </si>
  <si>
    <t>https://podminky.urs.cz/item/CS_URS_2023_01/012103000</t>
  </si>
  <si>
    <t>012203000.1</t>
  </si>
  <si>
    <t>Průzkumné, geodetické a projektové práce geodetické práce při provádění stavby</t>
  </si>
  <si>
    <t>436955459</t>
  </si>
  <si>
    <t>https://podminky.urs.cz/item/CS_URS_2023_01/012203000.1</t>
  </si>
  <si>
    <t>P</t>
  </si>
  <si>
    <t>Poznámka k položce:_x000d_
vytýčení sítí</t>
  </si>
  <si>
    <t>3</t>
  </si>
  <si>
    <t>012303000</t>
  </si>
  <si>
    <t>Průzkumné, geodetické a projektové práce geodetické práce po výstavbě</t>
  </si>
  <si>
    <t>380277334</t>
  </si>
  <si>
    <t>https://podminky.urs.cz/item/CS_URS_2023_01/012303000</t>
  </si>
  <si>
    <t>4</t>
  </si>
  <si>
    <t>013254000</t>
  </si>
  <si>
    <t>Průzkumné, geodetické a projektové práce projektové práce dokumentace stavby (výkresová a textová) skutečného provedení stavby</t>
  </si>
  <si>
    <t>1962186843</t>
  </si>
  <si>
    <t>https://podminky.urs.cz/item/CS_URS_2023_01/013254000</t>
  </si>
  <si>
    <t>VRN3</t>
  </si>
  <si>
    <t>Zařízení staveniště</t>
  </si>
  <si>
    <t>030001000</t>
  </si>
  <si>
    <t>Základní rozdělení průvodních činností a nákladů zařízení staveniště</t>
  </si>
  <si>
    <t>-1454641981</t>
  </si>
  <si>
    <t>https://podminky.urs.cz/item/CS_URS_2023_01/030001000</t>
  </si>
  <si>
    <t>6</t>
  </si>
  <si>
    <t>034303000</t>
  </si>
  <si>
    <t>Zařízení staveniště zabezpečení staveniště dopravní značení na staveništi</t>
  </si>
  <si>
    <t>-26646219</t>
  </si>
  <si>
    <t>https://podminky.urs.cz/item/CS_URS_2023_01/034303000</t>
  </si>
  <si>
    <t>7</t>
  </si>
  <si>
    <t>034503000</t>
  </si>
  <si>
    <t>Informační tabule na staveništi</t>
  </si>
  <si>
    <t>ks</t>
  </si>
  <si>
    <t>-1912136996</t>
  </si>
  <si>
    <t>VRN4</t>
  </si>
  <si>
    <t>Inženýrská činnost</t>
  </si>
  <si>
    <t>8</t>
  </si>
  <si>
    <t>043194000</t>
  </si>
  <si>
    <t>Inženýrská činnost zkoušky a ostatní měření zkoušky ostatní zkoušky</t>
  </si>
  <si>
    <t>1518411449</t>
  </si>
  <si>
    <t>https://podminky.urs.cz/item/CS_URS_2023_01/043194000</t>
  </si>
  <si>
    <t>Objekt:</t>
  </si>
  <si>
    <t>202411011 - SO 01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</si>
  <si>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</si>
  <si>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</si>
  <si>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</si>
  <si>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</si>
  <si>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</si>
  <si>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</si>
  <si>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</si>
  <si>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</si>
  <si>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</si>
  <si>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</si>
  <si>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</si>
  <si>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113107442</t>
  </si>
  <si>
    <t>Odstranění podkladů nebo krytů při překopech inženýrských sítí s přemístěním hmot na skládku ve vzdálenosti do 3 m nebo s naložením na dopravní prostředek strojně plochy jednotlivě do 15 m2 živičných, o tl. vrstvy přes 50 do 100 mm</t>
  </si>
  <si>
    <t>m2</t>
  </si>
  <si>
    <t>CS ÚRS 2024 02</t>
  </si>
  <si>
    <t>-799220509</t>
  </si>
  <si>
    <t>https://podminky.urs.cz/item/CS_URS_2024_02/113107442</t>
  </si>
  <si>
    <t>VV</t>
  </si>
  <si>
    <t>17*0,5</t>
  </si>
  <si>
    <t>121151124</t>
  </si>
  <si>
    <t>Sejmutí ornice strojně při souvislé ploše přes 500 m2, tl. vrstvy přes 200 do 250 mm</t>
  </si>
  <si>
    <t>2054010821</t>
  </si>
  <si>
    <t>https://podminky.urs.cz/item/CS_URS_2024_02/121151124</t>
  </si>
  <si>
    <t>122251106</t>
  </si>
  <si>
    <t>Odkopávky a prokopávky nezapažené strojně v hornině třídy těžitelnosti I skupiny 3 přes 1 000 do 5 000 m3</t>
  </si>
  <si>
    <t>m3</t>
  </si>
  <si>
    <t>242228792</t>
  </si>
  <si>
    <t>https://podminky.urs.cz/item/CS_URS_2024_02/122251106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</si>
  <si>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</si>
  <si>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</si>
  <si>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1396573019</t>
  </si>
  <si>
    <t>https://podminky.urs.cz/item/CS_URS_2024_02/162351103</t>
  </si>
  <si>
    <t>2*3,9</t>
  </si>
  <si>
    <t>162551107</t>
  </si>
  <si>
    <t>Vodorovné přemístění výkopku nebo sypaniny po suchu na obvyklém dopravním prostředku, bez naložení výkopku, avšak se složením bez rozhrnutí z horniny třídy těžitelnosti I skupiny 1 až 3 na vzdálenost přes 2 000 do 2 500 m</t>
  </si>
  <si>
    <t>-659730527</t>
  </si>
  <si>
    <t>https://podminky.urs.cz/item/CS_URS_2024_02/162551107</t>
  </si>
  <si>
    <t>Poznámka k položce:_x000d_
odvoz sejmuté ornice</t>
  </si>
  <si>
    <t>120*0,25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</si>
  <si>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</si>
  <si>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</si>
  <si>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1422082808</t>
  </si>
  <si>
    <t>https://podminky.urs.cz/item/CS_URS_2024_02/162751117</t>
  </si>
  <si>
    <t>203,2-3,9-30</t>
  </si>
  <si>
    <t>167151101</t>
  </si>
  <si>
    <t>Nakládání, skládání a překládání neulehlého výkopku nebo sypaniny strojně nakládání, množství do 100 m3, z horniny třídy těžitelnosti I, skupiny 1 až 3</t>
  </si>
  <si>
    <t>294019492</t>
  </si>
  <si>
    <t>https://podminky.urs.cz/item/CS_URS_2024_02/167151101</t>
  </si>
  <si>
    <t>161,2+384,2*0,15</t>
  </si>
  <si>
    <t>171151103</t>
  </si>
  <si>
    <t>Uložení sypanin do násypů strojně s rozprostřením sypaniny ve vrstvách a s hrubým urovnáním zhutněných z hornin soudržných jakékoliv třídy těžitelnosti</t>
  </si>
  <si>
    <t>861866947</t>
  </si>
  <si>
    <t>https://podminky.urs.cz/item/CS_URS_2024_02/171151103</t>
  </si>
  <si>
    <t>9</t>
  </si>
  <si>
    <t>171201231</t>
  </si>
  <si>
    <t>Poplatek za uložení stavebního odpadu na recyklační skládce (skládkovné) zeminy a kamení zatříděného do Katalogu odpadů pod kódem 17 05 04</t>
  </si>
  <si>
    <t>t</t>
  </si>
  <si>
    <t>-705099214</t>
  </si>
  <si>
    <t>https://podminky.urs.cz/item/CS_URS_2024_02/171201231</t>
  </si>
  <si>
    <t>169,3*1,75</t>
  </si>
  <si>
    <t>10</t>
  </si>
  <si>
    <t>171251201</t>
  </si>
  <si>
    <t>Uložení sypaniny na skládky nebo meziskládky bez hutnění s upravením uložené sypaniny do předepsaného tvaru</t>
  </si>
  <si>
    <t>2073599390</t>
  </si>
  <si>
    <t>https://podminky.urs.cz/item/CS_URS_2024_02/171251201</t>
  </si>
  <si>
    <t>169,3+30+7,8</t>
  </si>
  <si>
    <t>11</t>
  </si>
  <si>
    <t>174151101</t>
  </si>
  <si>
    <t>Zásyp sypaninou z jakékoliv horniny strojně s uložením výkopku ve vrstvách se zhutněním jam, šachet, rýh nebo kolem objektů v těchto vykopávkách</t>
  </si>
  <si>
    <t>324089392</t>
  </si>
  <si>
    <t>https://podminky.urs.cz/item/CS_URS_2024_02/174151101</t>
  </si>
  <si>
    <t>Poznámka k položce:_x000d_
obsyp horské vpusti</t>
  </si>
  <si>
    <t>1,21*2</t>
  </si>
  <si>
    <t>M</t>
  </si>
  <si>
    <t>58344171</t>
  </si>
  <si>
    <t>štěrkodrť frakce 0/32</t>
  </si>
  <si>
    <t>-1928325443</t>
  </si>
  <si>
    <t>2,42*1,75</t>
  </si>
  <si>
    <t>13</t>
  </si>
  <si>
    <t>619800333</t>
  </si>
  <si>
    <t>Poznámka k položce:_x000d_
zásyp potrubí u propustku 1</t>
  </si>
  <si>
    <t>92,02-21,87</t>
  </si>
  <si>
    <t>14</t>
  </si>
  <si>
    <t>429449823</t>
  </si>
  <si>
    <t>70,15*1,75</t>
  </si>
  <si>
    <t>15</t>
  </si>
  <si>
    <t>181101131</t>
  </si>
  <si>
    <t>Úprava pozemku s rozpojením a přehrnutím včetně urovnání v zemině skupiny 3, s přemístěním na vzdálenost do 20 m</t>
  </si>
  <si>
    <t>-1631907482</t>
  </si>
  <si>
    <t>https://podminky.urs.cz/item/CS_URS_2024_02/181101131</t>
  </si>
  <si>
    <t>123,07*0,15</t>
  </si>
  <si>
    <t>16</t>
  </si>
  <si>
    <t>181152302</t>
  </si>
  <si>
    <t>Úprava pláně na stavbách silnic a dálnic strojně v zářezech mimo skalních se zhutněním</t>
  </si>
  <si>
    <t>-1403390950</t>
  </si>
  <si>
    <t>https://podminky.urs.cz/item/CS_URS_2024_02/181152302</t>
  </si>
  <si>
    <t>17</t>
  </si>
  <si>
    <t>181951111</t>
  </si>
  <si>
    <t>Úprava pláně vyrovnáním výškových rozdílů strojně v hornině třídy těžitelnosti I, skupiny 1 až 3 bez zhutnění</t>
  </si>
  <si>
    <t>-1110911947</t>
  </si>
  <si>
    <t>https://podminky.urs.cz/item/CS_URS_2024_02/181951111</t>
  </si>
  <si>
    <t>Poznámka k položce:_x000d_
srovnání zásypu potrubí u propustku 1 mimo vozovku</t>
  </si>
  <si>
    <t>16*4</t>
  </si>
  <si>
    <t>Vodorovné konstrukce</t>
  </si>
  <si>
    <t>18</t>
  </si>
  <si>
    <t>452318510</t>
  </si>
  <si>
    <t>Zajišťovací práh z betonu prostého se zvýšenými nároky na prostředí na dně a ve svahu melioračních kanálů s patkami nebo bez patek</t>
  </si>
  <si>
    <t>980761172</t>
  </si>
  <si>
    <t>https://podminky.urs.cz/item/CS_URS_2024_02/452318510</t>
  </si>
  <si>
    <t>Poznámka k položce:_x000d_
6x2x0,3*0,5</t>
  </si>
  <si>
    <t>0,4957*3,4+1,2979*1,5+2*0,5*0,5*3,4</t>
  </si>
  <si>
    <t>Komunikace pozemní</t>
  </si>
  <si>
    <t>19</t>
  </si>
  <si>
    <t>564231111</t>
  </si>
  <si>
    <t>Podklad nebo podsyp ze štěrkopísku ŠP s rozprostřením, vlhčením a zhutněním plochy přes 100 m2, po zhutnění tl. 100 mm</t>
  </si>
  <si>
    <t>-10604954</t>
  </si>
  <si>
    <t>https://podminky.urs.cz/item/CS_URS_2024_02/564231111</t>
  </si>
  <si>
    <t>18,78*1,41+4,94*1,41+6*0,6*1,5+1,75*1,5+0,6*1,5+2*1,5</t>
  </si>
  <si>
    <t>20</t>
  </si>
  <si>
    <t>564251111</t>
  </si>
  <si>
    <t>Podklad nebo podsyp ze štěrkopísku ŠP s rozprostřením, vlhčením a zhutněním plochy přes 100 m2, po zhutnění tl. 150 mm</t>
  </si>
  <si>
    <t>1147542607</t>
  </si>
  <si>
    <t>https://podminky.urs.cz/item/CS_URS_2024_02/564251111</t>
  </si>
  <si>
    <t>8,65*1,5</t>
  </si>
  <si>
    <t>564752113</t>
  </si>
  <si>
    <t>Podklad nebo kryt z vibrovaného štěrku VŠ s rozprostřením, vlhčením a zhutněním, po zhutnění tl. 170 mm</t>
  </si>
  <si>
    <t>-1180624623</t>
  </si>
  <si>
    <t>https://podminky.urs.cz/item/CS_URS_2024_02/564752113</t>
  </si>
  <si>
    <t>22</t>
  </si>
  <si>
    <t>564861111</t>
  </si>
  <si>
    <t>Podklad ze štěrkodrti ŠD s rozprostřením a zhutněním plochy přes 100 m2, po zhutnění tl. 200 mm</t>
  </si>
  <si>
    <t>1938490207</t>
  </si>
  <si>
    <t>https://podminky.urs.cz/item/CS_URS_2024_02/564861111</t>
  </si>
  <si>
    <t>23</t>
  </si>
  <si>
    <t>-1943834429</t>
  </si>
  <si>
    <t>Poznámka k položce:_x000d_
sanace podloží 2x20cm ŠD 0/250</t>
  </si>
  <si>
    <t>2*110</t>
  </si>
  <si>
    <t>24</t>
  </si>
  <si>
    <t>2026095737</t>
  </si>
  <si>
    <t>Poznámka k položce:_x000d_
sanace ŠD 0/125</t>
  </si>
  <si>
    <t>25</t>
  </si>
  <si>
    <t>564871111</t>
  </si>
  <si>
    <t>Podklad ze štěrkodrti ŠD s rozprostřením a zhutněním plochy přes 100 m2, po zhutnění tl. 250 mm</t>
  </si>
  <si>
    <t>1088973217</t>
  </si>
  <si>
    <t>https://podminky.urs.cz/item/CS_URS_2024_02/564871111</t>
  </si>
  <si>
    <t>Poznámka k položce:_x000d_
podklad ŠD 0/63 - 500 mm</t>
  </si>
  <si>
    <t>5,6*15,8*2</t>
  </si>
  <si>
    <t>26</t>
  </si>
  <si>
    <t>565155121</t>
  </si>
  <si>
    <t>Asfaltový beton vrstva podkladní ACP 16 (obalované kamenivo střednězrnné - OKS) s rozprostřením a zhutněním v pruhu šířky přes 3 m, po zhutnění tl. 70 mm</t>
  </si>
  <si>
    <t>1277143305</t>
  </si>
  <si>
    <t>https://podminky.urs.cz/item/CS_URS_2024_02/565155121</t>
  </si>
  <si>
    <t>27</t>
  </si>
  <si>
    <t>569831111</t>
  </si>
  <si>
    <t>Zpevnění krajnic nebo komunikací pro pěší s rozprostřením a zhutněním, po zhutnění štěrkodrtí tl. 100 mm</t>
  </si>
  <si>
    <t>-1930240843</t>
  </si>
  <si>
    <t>https://podminky.urs.cz/item/CS_URS_2024_02/569831111</t>
  </si>
  <si>
    <t>28</t>
  </si>
  <si>
    <t>572340112</t>
  </si>
  <si>
    <t>Vyspravení krytu komunikací po překopech inženýrských sítí plochy do 15 m2 asfaltovým betonem ACO (AB), po zhutnění tl. přes 50 do 70 mm</t>
  </si>
  <si>
    <t>-1984029299</t>
  </si>
  <si>
    <t>https://podminky.urs.cz/item/CS_URS_2024_02/572340112</t>
  </si>
  <si>
    <t>34*0,5</t>
  </si>
  <si>
    <t>29</t>
  </si>
  <si>
    <t>573111111</t>
  </si>
  <si>
    <t>Postřik infiltrační PI z asfaltu silničního s posypem kamenivem, v množství 0,60 kg/m2</t>
  </si>
  <si>
    <t>1031332164</t>
  </si>
  <si>
    <t>https://podminky.urs.cz/item/CS_URS_2024_02/573111111</t>
  </si>
  <si>
    <t>30</t>
  </si>
  <si>
    <t>573211107</t>
  </si>
  <si>
    <t>Postřik spojovací PS bez posypu kamenivem z asfaltu silničního, v množství 0,30 kg/m2</t>
  </si>
  <si>
    <t>1278529387</t>
  </si>
  <si>
    <t>https://podminky.urs.cz/item/CS_URS_2024_02/573211107</t>
  </si>
  <si>
    <t>89,52+17</t>
  </si>
  <si>
    <t>31</t>
  </si>
  <si>
    <t>577134121</t>
  </si>
  <si>
    <t>Asfaltový beton vrstva obrusná ACO 11 (ABS) s rozprostřením a se zhutněním z nemodifikovaného asfaltu v pruhu šířky přes 3 m tř. I (ACO 11+), po zhutnění tl. 40 mm</t>
  </si>
  <si>
    <t>-1088001179</t>
  </si>
  <si>
    <t>https://podminky.urs.cz/item/CS_URS_2024_02/577134121</t>
  </si>
  <si>
    <t>32</t>
  </si>
  <si>
    <t>594511111</t>
  </si>
  <si>
    <t>Dlažba nebo přídlažba z lomového kamene lomařsky upraveného rigolového v ploše vodorovné nebo ve sklonu tl. do 250 mm, bez vyplnění spár, s provedením lože tl. 50 mm z betonu</t>
  </si>
  <si>
    <t>-545187972</t>
  </si>
  <si>
    <t>https://podminky.urs.cz/item/CS_URS_2024_02/594511111</t>
  </si>
  <si>
    <t xml:space="preserve">Poznámka k položce:_x000d_
_x000d_
_x000d_
</t>
  </si>
  <si>
    <t>18,78*1,41+4,94*1,41</t>
  </si>
  <si>
    <t>33</t>
  </si>
  <si>
    <t>599632111</t>
  </si>
  <si>
    <t>Vyplnění spár dlažby (přídlažby) z lomového kamene v jakémkoliv sklonu plochy a jakékoliv tloušťky cementovou maltou se zatřením</t>
  </si>
  <si>
    <t>-939707717</t>
  </si>
  <si>
    <t>https://podminky.urs.cz/item/CS_URS_2024_02/599632111</t>
  </si>
  <si>
    <t>Trubní vedení</t>
  </si>
  <si>
    <t>34</t>
  </si>
  <si>
    <t>820441113</t>
  </si>
  <si>
    <t>Přeseknutí železobetonové trouby v rovině kolmé nebo skloněné k ose trouby, se začištěním DN přes 400 do 600 mm</t>
  </si>
  <si>
    <t>kus</t>
  </si>
  <si>
    <t>1876416278</t>
  </si>
  <si>
    <t>https://podminky.urs.cz/item/CS_URS_2024_02/820441113</t>
  </si>
  <si>
    <t xml:space="preserve">Poznámka k položce:_x000d_
propustek 1_x000d_
</t>
  </si>
  <si>
    <t>35</t>
  </si>
  <si>
    <t>895931111</t>
  </si>
  <si>
    <t>Vpusti kanalizační horské z betonu prostého tř. C 30/37 velikosti 1200/600 mm</t>
  </si>
  <si>
    <t>176425509</t>
  </si>
  <si>
    <t>https://podminky.urs.cz/item/CS_URS_2024_02/895931111</t>
  </si>
  <si>
    <t>36</t>
  </si>
  <si>
    <t>R01</t>
  </si>
  <si>
    <t>vpust horská 120/65/150</t>
  </si>
  <si>
    <t>1262502784</t>
  </si>
  <si>
    <t>37</t>
  </si>
  <si>
    <t>R02</t>
  </si>
  <si>
    <t>rám pod mříž pro horskou vpust 65/127/20</t>
  </si>
  <si>
    <t>-1684263674</t>
  </si>
  <si>
    <t>38</t>
  </si>
  <si>
    <t>R03</t>
  </si>
  <si>
    <t>mříž dvojitá B125</t>
  </si>
  <si>
    <t>-461548021</t>
  </si>
  <si>
    <t>39</t>
  </si>
  <si>
    <t>899623161</t>
  </si>
  <si>
    <t>Obetonování potrubí nebo zdiva stok betonem prostým v otevřeném výkopu, betonem tř. C 20/25</t>
  </si>
  <si>
    <t>-401503033</t>
  </si>
  <si>
    <t>https://podminky.urs.cz/item/CS_URS_2024_02/899623161</t>
  </si>
  <si>
    <t>1,752*7,82+0,783*9,95</t>
  </si>
  <si>
    <t>40</t>
  </si>
  <si>
    <t>31316008</t>
  </si>
  <si>
    <t>síť výztužná svařovaná DIN 488 jakost B500A 100x100mm drát D 8mm</t>
  </si>
  <si>
    <t>800638755</t>
  </si>
  <si>
    <t>8,6*1,5*2</t>
  </si>
  <si>
    <t>Ostatní konstrukce a práce, bourání</t>
  </si>
  <si>
    <t>41</t>
  </si>
  <si>
    <t>912211111.1</t>
  </si>
  <si>
    <t>Montáž směrového sloupku plastového s odrazkou prostým uložením bez betonového základu silničního</t>
  </si>
  <si>
    <t>-1251568360</t>
  </si>
  <si>
    <t>https://podminky.urs.cz/item/CS_URS_2024_02/912211111.1</t>
  </si>
  <si>
    <t>42</t>
  </si>
  <si>
    <t>40445158</t>
  </si>
  <si>
    <t>sloupek směrový silniční plastový 1,2m</t>
  </si>
  <si>
    <t>1411930704</t>
  </si>
  <si>
    <t>43</t>
  </si>
  <si>
    <t>919441221</t>
  </si>
  <si>
    <t>Čelo propustku včetně římsy ze zdiva z lomového kamene, pro propustek z trub DN 600 až 800 mm</t>
  </si>
  <si>
    <t>743487686</t>
  </si>
  <si>
    <t>https://podminky.urs.cz/item/CS_URS_2024_02/919441221</t>
  </si>
  <si>
    <t>44</t>
  </si>
  <si>
    <t>919521140</t>
  </si>
  <si>
    <t>Zřízení silničního propustku z trub betonových nebo železobetonových DN 600 mm</t>
  </si>
  <si>
    <t>m</t>
  </si>
  <si>
    <t>533727725</t>
  </si>
  <si>
    <t>https://podminky.urs.cz/item/CS_URS_2024_02/919521140</t>
  </si>
  <si>
    <t>45</t>
  </si>
  <si>
    <t>59222001</t>
  </si>
  <si>
    <t>trouba ŽB hrdlová DN 600</t>
  </si>
  <si>
    <t>1611360281</t>
  </si>
  <si>
    <t>25*1,01 'Přepočtené koeficientem množství</t>
  </si>
  <si>
    <t>46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</si>
  <si>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</si>
  <si>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</si>
  <si>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-657845848</t>
  </si>
  <si>
    <t>https://podminky.urs.cz/item/CS_URS_2024_02/919732211</t>
  </si>
  <si>
    <t>47</t>
  </si>
  <si>
    <t>919735113</t>
  </si>
  <si>
    <t>Řezání stávajícího živičného krytu nebo podkladu hloubky přes 100 do 150 mm</t>
  </si>
  <si>
    <t>-1228568697</t>
  </si>
  <si>
    <t>https://podminky.urs.cz/item/CS_URS_2024_02/919735113</t>
  </si>
  <si>
    <t>48</t>
  </si>
  <si>
    <t>938902112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</si>
  <si>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</si>
  <si>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-2082433657</t>
  </si>
  <si>
    <t>https://podminky.urs.cz/item/CS_URS_2024_02/938902112</t>
  </si>
  <si>
    <t>49</t>
  </si>
  <si>
    <t>938902421</t>
  </si>
  <si>
    <t>Čištění propustků s odstraněním travnatého porostu nebo nánosu, s naložením na dopravní prostředek nebo s přemístěním na hromady na vzdálenost do 20 m strojně tlakovou vodou tloušťky nánosu přes 25 do 50% průměru propustku do 500 mm</t>
  </si>
  <si>
    <t>-869398680</t>
  </si>
  <si>
    <t>https://podminky.urs.cz/item/CS_URS_2024_02/938902421</t>
  </si>
  <si>
    <t>Poznámka k položce:_x000d_
čištění stávajícího propustku pod přilehlou komunikací u propustku 1</t>
  </si>
  <si>
    <t>997</t>
  </si>
  <si>
    <t>Přesun sutě</t>
  </si>
  <si>
    <t>50</t>
  </si>
  <si>
    <t>997013645</t>
  </si>
  <si>
    <t>Poplatek za uložení stavebního odpadu na skládce (skládkovné) asfaltového bez obsahu dehtu zatříděného do Katalogu odpadů pod kódem 17 03 02</t>
  </si>
  <si>
    <t>-1305608745</t>
  </si>
  <si>
    <t>https://podminky.urs.cz/item/CS_URS_2024_02/997013645</t>
  </si>
  <si>
    <t>51</t>
  </si>
  <si>
    <t>997221551</t>
  </si>
  <si>
    <t>Vodorovná doprava suti bez naložení, ale se složením a s hrubým urovnáním ze sypkých materiálů, na vzdálenost do 1 km</t>
  </si>
  <si>
    <t>633604540</t>
  </si>
  <si>
    <t>https://podminky.urs.cz/item/CS_URS_2024_02/997221551</t>
  </si>
  <si>
    <t>Poznámka k položce:_x000d_
skládka Libkov - 2 km</t>
  </si>
  <si>
    <t>6,094</t>
  </si>
  <si>
    <t>52</t>
  </si>
  <si>
    <t>997221559</t>
  </si>
  <si>
    <t>Vodorovná doprava suti bez naložení, ale se složením a s hrubým urovnáním Příplatek k ceně za každý další započatý 1 km přes 1 km</t>
  </si>
  <si>
    <t>-859508262</t>
  </si>
  <si>
    <t>https://podminky.urs.cz/item/CS_URS_2024_02/997221559</t>
  </si>
  <si>
    <t>Poznámka k položce:_x000d_
dovozová vzdálenośt 2km - doplatek 1 km</t>
  </si>
  <si>
    <t>6,094*15</t>
  </si>
  <si>
    <t>53</t>
  </si>
  <si>
    <t>997221873</t>
  </si>
  <si>
    <t>1084067490</t>
  </si>
  <si>
    <t>https://podminky.urs.cz/item/CS_URS_2024_02/997221873</t>
  </si>
  <si>
    <t>4,224</t>
  </si>
  <si>
    <t>998</t>
  </si>
  <si>
    <t>Přesun hmot</t>
  </si>
  <si>
    <t>54</t>
  </si>
  <si>
    <t>998225111</t>
  </si>
  <si>
    <t>Přesun hmot pro komunikace s krytem z kameniva, monolitickým betonovým nebo živičným dopravní vzdálenost do 200 m jakékoliv délky objektu</t>
  </si>
  <si>
    <t>1202582341</t>
  </si>
  <si>
    <t>https://podminky.urs.cz/item/CS_URS_2024_02/998225111</t>
  </si>
  <si>
    <t>202411012 - SO 02</t>
  </si>
  <si>
    <t xml:space="preserve">    2 - Zakládání</t>
  </si>
  <si>
    <t xml:space="preserve">    3 - Svislé a kompletní konstrukce</t>
  </si>
  <si>
    <t>PSV - Práce a dodávky PSV</t>
  </si>
  <si>
    <t xml:space="preserve">    711 - Izolace proti vodě, vlhkosti a plynům</t>
  </si>
  <si>
    <t xml:space="preserve">    764 - Konstrukce klempířské</t>
  </si>
  <si>
    <t>111211201</t>
  </si>
  <si>
    <t>Odstranění křovin a stromů s odstraněním kořenů ručně průměru kmene do 100 mm jakékoliv plochy v rovině nebo ve svahu o sklonu přes 1:5</t>
  </si>
  <si>
    <t>-1740601045</t>
  </si>
  <si>
    <t>https://podminky.urs.cz/item/CS_URS_2024_02/111211201</t>
  </si>
  <si>
    <t>112101101</t>
  </si>
  <si>
    <t>Odstranění stromů s odřezáním kmene a s odvětvením listnatých, průměru kmene přes 100 do 300 mm</t>
  </si>
  <si>
    <t>358693478</t>
  </si>
  <si>
    <t>https://podminky.urs.cz/item/CS_URS_2024_02/112101101</t>
  </si>
  <si>
    <t>112155115</t>
  </si>
  <si>
    <t>Štěpkování s naložením na dopravní prostředek a odvozem do 20 km stromků a větví v zapojeném porostu, průměru kmene do 300 mm</t>
  </si>
  <si>
    <t>-1697623997</t>
  </si>
  <si>
    <t>https://podminky.urs.cz/item/CS_URS_2024_02/112155115</t>
  </si>
  <si>
    <t>112155311</t>
  </si>
  <si>
    <t>Štěpkování s naložením na dopravní prostředek a odvozem do 20 km keřového porostu středně hustého</t>
  </si>
  <si>
    <t>-1895832184</t>
  </si>
  <si>
    <t>https://podminky.urs.cz/item/CS_URS_2024_02/112155311</t>
  </si>
  <si>
    <t>112251101</t>
  </si>
  <si>
    <t>Odstranění pařezů strojně s jejich vykopáním nebo vytrháním průměru přes 100 do 300 mm</t>
  </si>
  <si>
    <t>-817279379</t>
  </si>
  <si>
    <t>https://podminky.urs.cz/item/CS_URS_2024_02/112251101</t>
  </si>
  <si>
    <t>-148586856</t>
  </si>
  <si>
    <t>-1035217007</t>
  </si>
  <si>
    <t>-1500967022</t>
  </si>
  <si>
    <t>-2078201216</t>
  </si>
  <si>
    <t>2*161,2</t>
  </si>
  <si>
    <t>-1746082951</t>
  </si>
  <si>
    <t>2350,2*0,25+384,14*0,15</t>
  </si>
  <si>
    <t>-971571038</t>
  </si>
  <si>
    <t>1336,82-161,2</t>
  </si>
  <si>
    <t>1010989378</t>
  </si>
  <si>
    <t>1884457221</t>
  </si>
  <si>
    <t>-214399099</t>
  </si>
  <si>
    <t>1175,62*1,75</t>
  </si>
  <si>
    <t>-1544504912</t>
  </si>
  <si>
    <t>1175,62+161,2+587,55</t>
  </si>
  <si>
    <t>315598205</t>
  </si>
  <si>
    <t>Poznámka k položce:_x000d_
obsyp propustku 2 a horské vpusti</t>
  </si>
  <si>
    <t>2,29*9,5*2+1,21*2</t>
  </si>
  <si>
    <t>1368887045</t>
  </si>
  <si>
    <t>45,93*1,75</t>
  </si>
  <si>
    <t>1026128214</t>
  </si>
  <si>
    <t>2115,8*0,15</t>
  </si>
  <si>
    <t>181111112</t>
  </si>
  <si>
    <t>Plošná úprava terénu v zemině skupiny 1 až 4 s urovnáním povrchu bez doplnění ornice souvislé plochy do 500 m2 při nerovnostech terénu přes 50 do 100 mm na svahu přes 1:5 do 1:2</t>
  </si>
  <si>
    <t>-1660568734</t>
  </si>
  <si>
    <t>https://podminky.urs.cz/item/CS_URS_2024_02/181111112</t>
  </si>
  <si>
    <t>-648995673</t>
  </si>
  <si>
    <t>391,7*5,4</t>
  </si>
  <si>
    <t>181411131</t>
  </si>
  <si>
    <t>Založení trávníku na půdě předem připravené plochy do 1000 m2 výsevem včetně utažení parkového v rovině nebo na svahu do 1:5</t>
  </si>
  <si>
    <t>977431877</t>
  </si>
  <si>
    <t>https://podminky.urs.cz/item/CS_URS_2024_02/181411131</t>
  </si>
  <si>
    <t>00572410</t>
  </si>
  <si>
    <t>osivo směs travní parková</t>
  </si>
  <si>
    <t>kg</t>
  </si>
  <si>
    <t>657187497</t>
  </si>
  <si>
    <t>384,14*0,02</t>
  </si>
  <si>
    <t>005724901</t>
  </si>
  <si>
    <t>Pomalurozpustné trávníkové hnojivo, 0,2kg/m2</t>
  </si>
  <si>
    <t>533940072</t>
  </si>
  <si>
    <t>384,14*0,2</t>
  </si>
  <si>
    <t>182251101</t>
  </si>
  <si>
    <t>Svahování trvalých svahů do projektovaných profilů strojně s potřebným přemístěním výkopku při svahování násypů v jakékoliv hornině</t>
  </si>
  <si>
    <t>-728264140</t>
  </si>
  <si>
    <t>https://podminky.urs.cz/item/CS_URS_2024_02/182251101</t>
  </si>
  <si>
    <t>126,89+54,73+202,52</t>
  </si>
  <si>
    <t>182351023</t>
  </si>
  <si>
    <t>Rozprostření a urovnání ornice ve svahu sklonu přes 1:5 strojně při souvislé ploše do 100 m2, tl. vrstvy do 200 mm</t>
  </si>
  <si>
    <t>-2117797825</t>
  </si>
  <si>
    <t>https://podminky.urs.cz/item/CS_URS_2024_02/182351023</t>
  </si>
  <si>
    <t>Zakládání</t>
  </si>
  <si>
    <t>212755213</t>
  </si>
  <si>
    <t>Trativody bez lože z drenážních trubek plastových flexibilních D 80 mm</t>
  </si>
  <si>
    <t>1076923600</t>
  </si>
  <si>
    <t>https://podminky.urs.cz/item/CS_URS_2024_02/212755213</t>
  </si>
  <si>
    <t>Poznámka k položce:_x000d_
drenáž u přechodových desek - propustek 2</t>
  </si>
  <si>
    <t>213141112</t>
  </si>
  <si>
    <t>Zřízení vrstvy z geotextilie filtrační, separační, odvodňovací, ochranné, výztužné nebo protierozní v rovině nebo ve sklonu do 1:5, šířky přes 3 do 6 m</t>
  </si>
  <si>
    <t>1936874845</t>
  </si>
  <si>
    <t>https://podminky.urs.cz/item/CS_URS_2024_02/213141112</t>
  </si>
  <si>
    <t>5*16,2</t>
  </si>
  <si>
    <t>69311228</t>
  </si>
  <si>
    <t>geotextilie netkaná separační, ochranná, filtrační, drenážní PES 250g/m2</t>
  </si>
  <si>
    <t>-1631075668</t>
  </si>
  <si>
    <t>81*1,1845 'Přepočtené koeficientem množství</t>
  </si>
  <si>
    <t>213221111</t>
  </si>
  <si>
    <t>Ochranná vrstva na základové spáře tl. do 150 mm z prostého betonu se zvýšenými nároky na prostředí tř. C 25/30</t>
  </si>
  <si>
    <t>609833481</t>
  </si>
  <si>
    <t>https://podminky.urs.cz/item/CS_URS_2024_02/213221111</t>
  </si>
  <si>
    <t>Poznámka k položce:_x000d_
ochranná vrstva izolace tl. 50 mm na propsutku 2 mimo vozovku</t>
  </si>
  <si>
    <t>10,78*0,05</t>
  </si>
  <si>
    <t>273321118</t>
  </si>
  <si>
    <t>Základové konstrukce z betonu železového desky ve výkopu nebo na hlavách pilot C 30/37</t>
  </si>
  <si>
    <t>-869365146</t>
  </si>
  <si>
    <t>https://podminky.urs.cz/item/CS_URS_2024_02/273321118</t>
  </si>
  <si>
    <t>12,95*3,4*0,3</t>
  </si>
  <si>
    <t>273351121</t>
  </si>
  <si>
    <t>Bednění základů desek zřízení</t>
  </si>
  <si>
    <t>-1642475706</t>
  </si>
  <si>
    <t>https://podminky.urs.cz/item/CS_URS_2024_02/273351121</t>
  </si>
  <si>
    <t>3,4*16,9*0,3</t>
  </si>
  <si>
    <t>273351122</t>
  </si>
  <si>
    <t>Bednění základů desek odstranění</t>
  </si>
  <si>
    <t>-1093028948</t>
  </si>
  <si>
    <t>https://podminky.urs.cz/item/CS_URS_2024_02/273351122</t>
  </si>
  <si>
    <t>273361116</t>
  </si>
  <si>
    <t>Výztuž základových konstrukcí desek z betonářské oceli 10 505 (R) nebo BSt 500</t>
  </si>
  <si>
    <t>1455176674</t>
  </si>
  <si>
    <t>https://podminky.urs.cz/item/CS_URS_2024_02/273361116</t>
  </si>
  <si>
    <t>13,209*0,02*7,8</t>
  </si>
  <si>
    <t>274354111</t>
  </si>
  <si>
    <t>Bednění základových konstrukcí pasů, prahů, věnců a ostruh zřízení</t>
  </si>
  <si>
    <t>-75741183</t>
  </si>
  <si>
    <t>https://podminky.urs.cz/item/CS_URS_2024_02/274354111</t>
  </si>
  <si>
    <t>1,2*(16,9+2*0,25)*2+2*2*(7+0,5)*0,4</t>
  </si>
  <si>
    <t>274354211</t>
  </si>
  <si>
    <t>Bednění základových konstrukcí pasů, prahů, věnců a ostruh odstranění bednění</t>
  </si>
  <si>
    <t>-341980212</t>
  </si>
  <si>
    <t>https://podminky.urs.cz/item/CS_URS_2024_02/274354211</t>
  </si>
  <si>
    <t>Svislé a kompletní konstrukce</t>
  </si>
  <si>
    <t>389121112</t>
  </si>
  <si>
    <t>Osazení dílců rámové konstrukce propustků a podchodů hmotnosti jednotlivě přes 5 do 10 t</t>
  </si>
  <si>
    <t>-1052286056</t>
  </si>
  <si>
    <t>https://podminky.urs.cz/item/CS_URS_2024_02/389121112</t>
  </si>
  <si>
    <t>59383491</t>
  </si>
  <si>
    <t xml:space="preserve">žlb. rám 200/90/200 </t>
  </si>
  <si>
    <t>2045109039</t>
  </si>
  <si>
    <t>59383492</t>
  </si>
  <si>
    <t>žlb. rám 200/90/200 vtokový</t>
  </si>
  <si>
    <t>1315434613</t>
  </si>
  <si>
    <t>59383493</t>
  </si>
  <si>
    <t>žlb. rám 200/90/200 výtokový</t>
  </si>
  <si>
    <t>-556435451</t>
  </si>
  <si>
    <t>421321107</t>
  </si>
  <si>
    <t>Mostní železobetonové nosné konstrukce deskové nebo klenbové deskové přechodové, z betonu C 25/30</t>
  </si>
  <si>
    <t>1180388268</t>
  </si>
  <si>
    <t>https://podminky.urs.cz/item/CS_URS_2024_02/421321107</t>
  </si>
  <si>
    <t>2*6,25*2,25*0,15</t>
  </si>
  <si>
    <t>-2129982519</t>
  </si>
  <si>
    <t>421351112</t>
  </si>
  <si>
    <t>Bednění deskových konstrukcí mostů z betonu železového nebo předpjatého zřízení boků přechodové desky</t>
  </si>
  <si>
    <t>1500901754</t>
  </si>
  <si>
    <t>https://podminky.urs.cz/item/CS_URS_2024_02/421351112</t>
  </si>
  <si>
    <t>2*(6,25+2*3,3)*0,15</t>
  </si>
  <si>
    <t>421351212</t>
  </si>
  <si>
    <t>Bednění deskových konstrukcí mostů z betonu železového nebo předpjatého odstranění boků přechodové desky</t>
  </si>
  <si>
    <t>-372786863</t>
  </si>
  <si>
    <t>https://podminky.urs.cz/item/CS_URS_2024_02/421351212</t>
  </si>
  <si>
    <t>421361216</t>
  </si>
  <si>
    <t>Výztuž deskových konstrukcí z betonářské oceli 10 505 (R) nebo BSt 500 přechodové desky</t>
  </si>
  <si>
    <t>-1788778245</t>
  </si>
  <si>
    <t>https://podminky.urs.cz/item/CS_URS_2024_02/421361216</t>
  </si>
  <si>
    <t>4,219*0,02*7,8</t>
  </si>
  <si>
    <t>428381311</t>
  </si>
  <si>
    <t>Vrubový a pérový kloub železobetonový zřízení kyvného trnu přechodové desky</t>
  </si>
  <si>
    <t>2011389889</t>
  </si>
  <si>
    <t>https://podminky.urs.cz/item/CS_URS_2024_02/428381311</t>
  </si>
  <si>
    <t>2*6,25</t>
  </si>
  <si>
    <t>458311121</t>
  </si>
  <si>
    <t>Výplňové klíny a filtrační vrstvy za opěrou z betonu hutněného po vrstvách výplňového prostého</t>
  </si>
  <si>
    <t>-305149885</t>
  </si>
  <si>
    <t>https://podminky.urs.cz/item/CS_URS_2024_02/458311121</t>
  </si>
  <si>
    <t>Poznámka k položce:_x000d_
klín pod vozovkou na propustku 2</t>
  </si>
  <si>
    <t>0,67*9,5</t>
  </si>
  <si>
    <t>462511111</t>
  </si>
  <si>
    <t>Zához prostoru z lomového kamene</t>
  </si>
  <si>
    <t>1285473462</t>
  </si>
  <si>
    <t>https://podminky.urs.cz/item/CS_URS_2024_02/462511111</t>
  </si>
  <si>
    <t>2*1+2*2</t>
  </si>
  <si>
    <t>156229072</t>
  </si>
  <si>
    <t>564851011</t>
  </si>
  <si>
    <t>Podklad ze štěrkodrti ŠD s rozprostřením a zhutněním plochy jednotlivě do 100 m2, po zhutnění tl. 150 mm</t>
  </si>
  <si>
    <t>686357583</t>
  </si>
  <si>
    <t>https://podminky.urs.cz/item/CS_URS_2024_02/564851011</t>
  </si>
  <si>
    <t>Poznámka k položce:_x000d_
podkladní vrstva ŠD 0/63 pod propustkem 2</t>
  </si>
  <si>
    <t>16,5*6,5</t>
  </si>
  <si>
    <t>564851111</t>
  </si>
  <si>
    <t>Podklad ze štěrkodrti ŠD s rozprostřením a zhutněním plochy přes 100 m2, po zhutnění tl. 150 mm</t>
  </si>
  <si>
    <t>1783553255</t>
  </si>
  <si>
    <t>https://podminky.urs.cz/item/CS_URS_2024_02/564851111</t>
  </si>
  <si>
    <t>Poznámka k položce:_x000d_
první část vrstva 35 cm ŠD 0/250 - podklad propustek 2</t>
  </si>
  <si>
    <t>15,2*4,2</t>
  </si>
  <si>
    <t>-168255730</t>
  </si>
  <si>
    <t>1010261894</t>
  </si>
  <si>
    <t>2*2154,35</t>
  </si>
  <si>
    <t>-500356114</t>
  </si>
  <si>
    <t>2154,35</t>
  </si>
  <si>
    <t>959073324</t>
  </si>
  <si>
    <t>Poznámka k položce:_x000d_
druhá část vrstva 35 cm ŠD 0/250 - podklad propustek 2</t>
  </si>
  <si>
    <t>55</t>
  </si>
  <si>
    <t>1164265595</t>
  </si>
  <si>
    <t>56</t>
  </si>
  <si>
    <t>114494448</t>
  </si>
  <si>
    <t>57</t>
  </si>
  <si>
    <t>-1876098393</t>
  </si>
  <si>
    <t>58</t>
  </si>
  <si>
    <t>1934214643</t>
  </si>
  <si>
    <t>59</t>
  </si>
  <si>
    <t>-121192691</t>
  </si>
  <si>
    <t>60</t>
  </si>
  <si>
    <t>-962807411</t>
  </si>
  <si>
    <t>61</t>
  </si>
  <si>
    <t>-1696789838</t>
  </si>
  <si>
    <t>62</t>
  </si>
  <si>
    <t>-607797714</t>
  </si>
  <si>
    <t>63</t>
  </si>
  <si>
    <t>-1722809306</t>
  </si>
  <si>
    <t>64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</si>
  <si>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</si>
  <si>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</si>
  <si>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1268749610</t>
  </si>
  <si>
    <t>https://podminky.urs.cz/item/CS_URS_2024_02/916131213</t>
  </si>
  <si>
    <t>Poznámka k položce:_x000d_
zakončení čela propustku 2</t>
  </si>
  <si>
    <t>65</t>
  </si>
  <si>
    <t>59217032</t>
  </si>
  <si>
    <t>obrubník silniční betonový 1000x150x150mm</t>
  </si>
  <si>
    <t>1562040499</t>
  </si>
  <si>
    <t>6*1,02 'Přepočtené koeficientem množství</t>
  </si>
  <si>
    <t>66</t>
  </si>
  <si>
    <t>-1722616050</t>
  </si>
  <si>
    <t>67</t>
  </si>
  <si>
    <t>-419856067</t>
  </si>
  <si>
    <t>68</t>
  </si>
  <si>
    <t>-321345969</t>
  </si>
  <si>
    <t>69</t>
  </si>
  <si>
    <t>977141132</t>
  </si>
  <si>
    <t>Vrty pro kotvy do betonu s vyplněním epoxidovým tmelem, průměru 32 mm, hloubky 220 mm</t>
  </si>
  <si>
    <t>1788119137</t>
  </si>
  <si>
    <t>https://podminky.urs.cz/item/CS_URS_2024_02/977141132</t>
  </si>
  <si>
    <t>Poznámka k položce:_x000d_
kotvení římsy z obrubníků - propustek 2</t>
  </si>
  <si>
    <t>70</t>
  </si>
  <si>
    <t>-85643852</t>
  </si>
  <si>
    <t>71</t>
  </si>
  <si>
    <t>831139636</t>
  </si>
  <si>
    <t>7,62</t>
  </si>
  <si>
    <t>72</t>
  </si>
  <si>
    <t>487970378</t>
  </si>
  <si>
    <t>Poznámka k položce:_x000d_
dovozová vzdálenost 2km - doplatek 1 km</t>
  </si>
  <si>
    <t>73</t>
  </si>
  <si>
    <t>-1465379253</t>
  </si>
  <si>
    <t>74</t>
  </si>
  <si>
    <t>25931373</t>
  </si>
  <si>
    <t>PSV</t>
  </si>
  <si>
    <t>Práce a dodávky PSV</t>
  </si>
  <si>
    <t>711</t>
  </si>
  <si>
    <t>Izolace proti vodě, vlhkosti a plynům</t>
  </si>
  <si>
    <t>75</t>
  </si>
  <si>
    <t>711111002</t>
  </si>
  <si>
    <t>Provedení izolace proti zemní vlhkosti natěradly a tmely za studena na ploše vodorovné V nátěrem lakem asfaltovým</t>
  </si>
  <si>
    <t>1395162338</t>
  </si>
  <si>
    <t>https://podminky.urs.cz/item/CS_URS_2024_02/711111002</t>
  </si>
  <si>
    <t>58,13+39,7*0,2</t>
  </si>
  <si>
    <t>76</t>
  </si>
  <si>
    <t>11163152</t>
  </si>
  <si>
    <t>lak hydroizolační asfaltový</t>
  </si>
  <si>
    <t>-1875050081</t>
  </si>
  <si>
    <t>66,07*0,00039 'Přepočtené koeficientem množství</t>
  </si>
  <si>
    <t>77</t>
  </si>
  <si>
    <t>711141559</t>
  </si>
  <si>
    <t>Provedení izolace proti zemní vlhkosti pásy přitavením NAIP na ploše vodorovné V</t>
  </si>
  <si>
    <t>1661953380</t>
  </si>
  <si>
    <t>https://podminky.urs.cz/item/CS_URS_2024_02/711141559</t>
  </si>
  <si>
    <t>2*58,13</t>
  </si>
  <si>
    <t>78</t>
  </si>
  <si>
    <t>62832001</t>
  </si>
  <si>
    <t>pás asfaltový natavitelný oxidovaný s vložkou ze skleněné rohože typu V60 s jemnozrnným minerálním posypem tl 3,5mm</t>
  </si>
  <si>
    <t>-598241343</t>
  </si>
  <si>
    <t>116,26*1,1655 'Přepočtené koeficientem množství</t>
  </si>
  <si>
    <t>79</t>
  </si>
  <si>
    <t>711142559</t>
  </si>
  <si>
    <t>Provedení izolace proti zemní vlhkosti pásy přitavením NAIP na ploše svislé S</t>
  </si>
  <si>
    <t>-390850677</t>
  </si>
  <si>
    <t>https://podminky.urs.cz/item/CS_URS_2024_02/711142559</t>
  </si>
  <si>
    <t>39,7*0,2*2</t>
  </si>
  <si>
    <t>80</t>
  </si>
  <si>
    <t>783182626</t>
  </si>
  <si>
    <t>15,88*1,221 'Přepočtené koeficientem množství</t>
  </si>
  <si>
    <t>764</t>
  </si>
  <si>
    <t>Konstrukce klempířské</t>
  </si>
  <si>
    <t>81</t>
  </si>
  <si>
    <t>764238404</t>
  </si>
  <si>
    <t>Oplechování říms a ozdobných prvků z měděného plechu rovných, bez rohů mechanicky kotvené rš 330 mm</t>
  </si>
  <si>
    <t>-905510606</t>
  </si>
  <si>
    <t>https://podminky.urs.cz/item/CS_URS_2024_02/764238404</t>
  </si>
  <si>
    <t>Poznámka k položce:_x000d_
okapnička nad čely propustku 2</t>
  </si>
  <si>
    <t>2*2,9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</si>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</sst>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2103000" TargetMode="External" /><Relationship Id="rId2" Type="http://schemas.openxmlformats.org/officeDocument/2006/relationships/hyperlink" Target="https://podminky.urs.cz/item/CS_URS_2023_01/012203000.1" TargetMode="External" /><Relationship Id="rId3" Type="http://schemas.openxmlformats.org/officeDocument/2006/relationships/hyperlink" Target="https://podminky.urs.cz/item/CS_URS_2023_01/012303000" TargetMode="External" /><Relationship Id="rId4" Type="http://schemas.openxmlformats.org/officeDocument/2006/relationships/hyperlink" Target="https://podminky.urs.cz/item/CS_URS_2023_01/013254000" TargetMode="External" /><Relationship Id="rId5" Type="http://schemas.openxmlformats.org/officeDocument/2006/relationships/hyperlink" Target="https://podminky.urs.cz/item/CS_URS_2023_01/030001000" TargetMode="External" /><Relationship Id="rId6" Type="http://schemas.openxmlformats.org/officeDocument/2006/relationships/hyperlink" Target="https://podminky.urs.cz/item/CS_URS_2023_01/034303000" TargetMode="External" /><Relationship Id="rId7" Type="http://schemas.openxmlformats.org/officeDocument/2006/relationships/hyperlink" Target="https://podminky.urs.cz/item/CS_URS_2023_01/043194000" TargetMode="External" /><Relationship Id="rId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7442" TargetMode="External" /><Relationship Id="rId2" Type="http://schemas.openxmlformats.org/officeDocument/2006/relationships/hyperlink" Target="https://podminky.urs.cz/item/CS_URS_2024_02/121151124" TargetMode="External" /><Relationship Id="rId3" Type="http://schemas.openxmlformats.org/officeDocument/2006/relationships/hyperlink" Target="https://podminky.urs.cz/item/CS_URS_2024_02/122251106" TargetMode="External" /><Relationship Id="rId4" Type="http://schemas.openxmlformats.org/officeDocument/2006/relationships/hyperlink" Target="https://podminky.urs.cz/item/CS_URS_2024_02/162351103" TargetMode="External" /><Relationship Id="rId5" Type="http://schemas.openxmlformats.org/officeDocument/2006/relationships/hyperlink" Target="https://podminky.urs.cz/item/CS_URS_2024_02/162551107" TargetMode="External" /><Relationship Id="rId6" Type="http://schemas.openxmlformats.org/officeDocument/2006/relationships/hyperlink" Target="https://podminky.urs.cz/item/CS_URS_2024_02/162751117" TargetMode="External" /><Relationship Id="rId7" Type="http://schemas.openxmlformats.org/officeDocument/2006/relationships/hyperlink" Target="https://podminky.urs.cz/item/CS_URS_2024_02/167151101" TargetMode="External" /><Relationship Id="rId8" Type="http://schemas.openxmlformats.org/officeDocument/2006/relationships/hyperlink" Target="https://podminky.urs.cz/item/CS_URS_2024_02/171151103" TargetMode="External" /><Relationship Id="rId9" Type="http://schemas.openxmlformats.org/officeDocument/2006/relationships/hyperlink" Target="https://podminky.urs.cz/item/CS_URS_2024_02/171201231" TargetMode="External" /><Relationship Id="rId10" Type="http://schemas.openxmlformats.org/officeDocument/2006/relationships/hyperlink" Target="https://podminky.urs.cz/item/CS_URS_2024_02/171251201" TargetMode="External" /><Relationship Id="rId11" Type="http://schemas.openxmlformats.org/officeDocument/2006/relationships/hyperlink" Target="https://podminky.urs.cz/item/CS_URS_2024_02/174151101" TargetMode="External" /><Relationship Id="rId12" Type="http://schemas.openxmlformats.org/officeDocument/2006/relationships/hyperlink" Target="https://podminky.urs.cz/item/CS_URS_2024_02/174151101" TargetMode="External" /><Relationship Id="rId13" Type="http://schemas.openxmlformats.org/officeDocument/2006/relationships/hyperlink" Target="https://podminky.urs.cz/item/CS_URS_2024_02/181101131" TargetMode="External" /><Relationship Id="rId14" Type="http://schemas.openxmlformats.org/officeDocument/2006/relationships/hyperlink" Target="https://podminky.urs.cz/item/CS_URS_2024_02/181152302" TargetMode="External" /><Relationship Id="rId15" Type="http://schemas.openxmlformats.org/officeDocument/2006/relationships/hyperlink" Target="https://podminky.urs.cz/item/CS_URS_2024_02/181951111" TargetMode="External" /><Relationship Id="rId16" Type="http://schemas.openxmlformats.org/officeDocument/2006/relationships/hyperlink" Target="https://podminky.urs.cz/item/CS_URS_2024_02/452318510" TargetMode="External" /><Relationship Id="rId17" Type="http://schemas.openxmlformats.org/officeDocument/2006/relationships/hyperlink" Target="https://podminky.urs.cz/item/CS_URS_2024_02/564231111" TargetMode="External" /><Relationship Id="rId18" Type="http://schemas.openxmlformats.org/officeDocument/2006/relationships/hyperlink" Target="https://podminky.urs.cz/item/CS_URS_2024_02/564251111" TargetMode="External" /><Relationship Id="rId19" Type="http://schemas.openxmlformats.org/officeDocument/2006/relationships/hyperlink" Target="https://podminky.urs.cz/item/CS_URS_2024_02/564752113" TargetMode="External" /><Relationship Id="rId20" Type="http://schemas.openxmlformats.org/officeDocument/2006/relationships/hyperlink" Target="https://podminky.urs.cz/item/CS_URS_2024_02/564861111" TargetMode="External" /><Relationship Id="rId21" Type="http://schemas.openxmlformats.org/officeDocument/2006/relationships/hyperlink" Target="https://podminky.urs.cz/item/CS_URS_2024_02/564861111" TargetMode="External" /><Relationship Id="rId22" Type="http://schemas.openxmlformats.org/officeDocument/2006/relationships/hyperlink" Target="https://podminky.urs.cz/item/CS_URS_2024_02/564861111" TargetMode="External" /><Relationship Id="rId23" Type="http://schemas.openxmlformats.org/officeDocument/2006/relationships/hyperlink" Target="https://podminky.urs.cz/item/CS_URS_2024_02/564871111" TargetMode="External" /><Relationship Id="rId24" Type="http://schemas.openxmlformats.org/officeDocument/2006/relationships/hyperlink" Target="https://podminky.urs.cz/item/CS_URS_2024_02/565155121" TargetMode="External" /><Relationship Id="rId25" Type="http://schemas.openxmlformats.org/officeDocument/2006/relationships/hyperlink" Target="https://podminky.urs.cz/item/CS_URS_2024_02/569831111" TargetMode="External" /><Relationship Id="rId26" Type="http://schemas.openxmlformats.org/officeDocument/2006/relationships/hyperlink" Target="https://podminky.urs.cz/item/CS_URS_2024_02/572340112" TargetMode="External" /><Relationship Id="rId27" Type="http://schemas.openxmlformats.org/officeDocument/2006/relationships/hyperlink" Target="https://podminky.urs.cz/item/CS_URS_2024_02/573111111" TargetMode="External" /><Relationship Id="rId28" Type="http://schemas.openxmlformats.org/officeDocument/2006/relationships/hyperlink" Target="https://podminky.urs.cz/item/CS_URS_2024_02/573211107" TargetMode="External" /><Relationship Id="rId29" Type="http://schemas.openxmlformats.org/officeDocument/2006/relationships/hyperlink" Target="https://podminky.urs.cz/item/CS_URS_2024_02/577134121" TargetMode="External" /><Relationship Id="rId30" Type="http://schemas.openxmlformats.org/officeDocument/2006/relationships/hyperlink" Target="https://podminky.urs.cz/item/CS_URS_2024_02/594511111" TargetMode="External" /><Relationship Id="rId31" Type="http://schemas.openxmlformats.org/officeDocument/2006/relationships/hyperlink" Target="https://podminky.urs.cz/item/CS_URS_2024_02/599632111" TargetMode="External" /><Relationship Id="rId32" Type="http://schemas.openxmlformats.org/officeDocument/2006/relationships/hyperlink" Target="https://podminky.urs.cz/item/CS_URS_2024_02/820441113" TargetMode="External" /><Relationship Id="rId33" Type="http://schemas.openxmlformats.org/officeDocument/2006/relationships/hyperlink" Target="https://podminky.urs.cz/item/CS_URS_2024_02/895931111" TargetMode="External" /><Relationship Id="rId34" Type="http://schemas.openxmlformats.org/officeDocument/2006/relationships/hyperlink" Target="https://podminky.urs.cz/item/CS_URS_2024_02/899623161" TargetMode="External" /><Relationship Id="rId35" Type="http://schemas.openxmlformats.org/officeDocument/2006/relationships/hyperlink" Target="https://podminky.urs.cz/item/CS_URS_2024_02/912211111.1" TargetMode="External" /><Relationship Id="rId36" Type="http://schemas.openxmlformats.org/officeDocument/2006/relationships/hyperlink" Target="https://podminky.urs.cz/item/CS_URS_2024_02/919441221" TargetMode="External" /><Relationship Id="rId37" Type="http://schemas.openxmlformats.org/officeDocument/2006/relationships/hyperlink" Target="https://podminky.urs.cz/item/CS_URS_2024_02/919521140" TargetMode="External" /><Relationship Id="rId38" Type="http://schemas.openxmlformats.org/officeDocument/2006/relationships/hyperlink" Target="https://podminky.urs.cz/item/CS_URS_2024_02/919732211" TargetMode="External" /><Relationship Id="rId39" Type="http://schemas.openxmlformats.org/officeDocument/2006/relationships/hyperlink" Target="https://podminky.urs.cz/item/CS_URS_2024_02/919735113" TargetMode="External" /><Relationship Id="rId40" Type="http://schemas.openxmlformats.org/officeDocument/2006/relationships/hyperlink" Target="https://podminky.urs.cz/item/CS_URS_2024_02/938902112" TargetMode="External" /><Relationship Id="rId41" Type="http://schemas.openxmlformats.org/officeDocument/2006/relationships/hyperlink" Target="https://podminky.urs.cz/item/CS_URS_2024_02/938902421" TargetMode="External" /><Relationship Id="rId42" Type="http://schemas.openxmlformats.org/officeDocument/2006/relationships/hyperlink" Target="https://podminky.urs.cz/item/CS_URS_2024_02/997013645" TargetMode="External" /><Relationship Id="rId43" Type="http://schemas.openxmlformats.org/officeDocument/2006/relationships/hyperlink" Target="https://podminky.urs.cz/item/CS_URS_2024_02/997221551" TargetMode="External" /><Relationship Id="rId44" Type="http://schemas.openxmlformats.org/officeDocument/2006/relationships/hyperlink" Target="https://podminky.urs.cz/item/CS_URS_2024_02/997221559" TargetMode="External" /><Relationship Id="rId45" Type="http://schemas.openxmlformats.org/officeDocument/2006/relationships/hyperlink" Target="https://podminky.urs.cz/item/CS_URS_2024_02/997221873" TargetMode="External" /><Relationship Id="rId46" Type="http://schemas.openxmlformats.org/officeDocument/2006/relationships/hyperlink" Target="https://podminky.urs.cz/item/CS_URS_2024_02/998225111" TargetMode="External" /><Relationship Id="rId4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211201" TargetMode="External" /><Relationship Id="rId2" Type="http://schemas.openxmlformats.org/officeDocument/2006/relationships/hyperlink" Target="https://podminky.urs.cz/item/CS_URS_2024_02/112101101" TargetMode="External" /><Relationship Id="rId3" Type="http://schemas.openxmlformats.org/officeDocument/2006/relationships/hyperlink" Target="https://podminky.urs.cz/item/CS_URS_2024_02/112155115" TargetMode="External" /><Relationship Id="rId4" Type="http://schemas.openxmlformats.org/officeDocument/2006/relationships/hyperlink" Target="https://podminky.urs.cz/item/CS_URS_2024_02/112155311" TargetMode="External" /><Relationship Id="rId5" Type="http://schemas.openxmlformats.org/officeDocument/2006/relationships/hyperlink" Target="https://podminky.urs.cz/item/CS_URS_2024_02/112251101" TargetMode="External" /><Relationship Id="rId6" Type="http://schemas.openxmlformats.org/officeDocument/2006/relationships/hyperlink" Target="https://podminky.urs.cz/item/CS_URS_2024_02/113107442" TargetMode="External" /><Relationship Id="rId7" Type="http://schemas.openxmlformats.org/officeDocument/2006/relationships/hyperlink" Target="https://podminky.urs.cz/item/CS_URS_2024_02/121151124" TargetMode="External" /><Relationship Id="rId8" Type="http://schemas.openxmlformats.org/officeDocument/2006/relationships/hyperlink" Target="https://podminky.urs.cz/item/CS_URS_2024_02/122251106" TargetMode="External" /><Relationship Id="rId9" Type="http://schemas.openxmlformats.org/officeDocument/2006/relationships/hyperlink" Target="https://podminky.urs.cz/item/CS_URS_2024_02/162351103" TargetMode="External" /><Relationship Id="rId10" Type="http://schemas.openxmlformats.org/officeDocument/2006/relationships/hyperlink" Target="https://podminky.urs.cz/item/CS_URS_2024_02/162551107" TargetMode="External" /><Relationship Id="rId11" Type="http://schemas.openxmlformats.org/officeDocument/2006/relationships/hyperlink" Target="https://podminky.urs.cz/item/CS_URS_2024_02/162751117" TargetMode="External" /><Relationship Id="rId12" Type="http://schemas.openxmlformats.org/officeDocument/2006/relationships/hyperlink" Target="https://podminky.urs.cz/item/CS_URS_2024_02/167151101" TargetMode="External" /><Relationship Id="rId13" Type="http://schemas.openxmlformats.org/officeDocument/2006/relationships/hyperlink" Target="https://podminky.urs.cz/item/CS_URS_2024_02/171151103" TargetMode="External" /><Relationship Id="rId14" Type="http://schemas.openxmlformats.org/officeDocument/2006/relationships/hyperlink" Target="https://podminky.urs.cz/item/CS_URS_2024_02/171201231" TargetMode="External" /><Relationship Id="rId15" Type="http://schemas.openxmlformats.org/officeDocument/2006/relationships/hyperlink" Target="https://podminky.urs.cz/item/CS_URS_2024_02/171251201" TargetMode="External" /><Relationship Id="rId16" Type="http://schemas.openxmlformats.org/officeDocument/2006/relationships/hyperlink" Target="https://podminky.urs.cz/item/CS_URS_2024_02/174151101" TargetMode="External" /><Relationship Id="rId17" Type="http://schemas.openxmlformats.org/officeDocument/2006/relationships/hyperlink" Target="https://podminky.urs.cz/item/CS_URS_2024_02/181101131" TargetMode="External" /><Relationship Id="rId18" Type="http://schemas.openxmlformats.org/officeDocument/2006/relationships/hyperlink" Target="https://podminky.urs.cz/item/CS_URS_2024_02/181111112" TargetMode="External" /><Relationship Id="rId19" Type="http://schemas.openxmlformats.org/officeDocument/2006/relationships/hyperlink" Target="https://podminky.urs.cz/item/CS_URS_2024_02/181152302" TargetMode="External" /><Relationship Id="rId20" Type="http://schemas.openxmlformats.org/officeDocument/2006/relationships/hyperlink" Target="https://podminky.urs.cz/item/CS_URS_2024_02/181411131" TargetMode="External" /><Relationship Id="rId21" Type="http://schemas.openxmlformats.org/officeDocument/2006/relationships/hyperlink" Target="https://podminky.urs.cz/item/CS_URS_2024_02/182251101" TargetMode="External" /><Relationship Id="rId22" Type="http://schemas.openxmlformats.org/officeDocument/2006/relationships/hyperlink" Target="https://podminky.urs.cz/item/CS_URS_2024_02/182351023" TargetMode="External" /><Relationship Id="rId23" Type="http://schemas.openxmlformats.org/officeDocument/2006/relationships/hyperlink" Target="https://podminky.urs.cz/item/CS_URS_2024_02/212755213" TargetMode="External" /><Relationship Id="rId24" Type="http://schemas.openxmlformats.org/officeDocument/2006/relationships/hyperlink" Target="https://podminky.urs.cz/item/CS_URS_2024_02/213141112" TargetMode="External" /><Relationship Id="rId25" Type="http://schemas.openxmlformats.org/officeDocument/2006/relationships/hyperlink" Target="https://podminky.urs.cz/item/CS_URS_2024_02/213221111" TargetMode="External" /><Relationship Id="rId26" Type="http://schemas.openxmlformats.org/officeDocument/2006/relationships/hyperlink" Target="https://podminky.urs.cz/item/CS_URS_2024_02/273321118" TargetMode="External" /><Relationship Id="rId27" Type="http://schemas.openxmlformats.org/officeDocument/2006/relationships/hyperlink" Target="https://podminky.urs.cz/item/CS_URS_2024_02/273351121" TargetMode="External" /><Relationship Id="rId28" Type="http://schemas.openxmlformats.org/officeDocument/2006/relationships/hyperlink" Target="https://podminky.urs.cz/item/CS_URS_2024_02/273351122" TargetMode="External" /><Relationship Id="rId29" Type="http://schemas.openxmlformats.org/officeDocument/2006/relationships/hyperlink" Target="https://podminky.urs.cz/item/CS_URS_2024_02/273361116" TargetMode="External" /><Relationship Id="rId30" Type="http://schemas.openxmlformats.org/officeDocument/2006/relationships/hyperlink" Target="https://podminky.urs.cz/item/CS_URS_2024_02/274354111" TargetMode="External" /><Relationship Id="rId31" Type="http://schemas.openxmlformats.org/officeDocument/2006/relationships/hyperlink" Target="https://podminky.urs.cz/item/CS_URS_2024_02/274354211" TargetMode="External" /><Relationship Id="rId32" Type="http://schemas.openxmlformats.org/officeDocument/2006/relationships/hyperlink" Target="https://podminky.urs.cz/item/CS_URS_2024_02/389121112" TargetMode="External" /><Relationship Id="rId33" Type="http://schemas.openxmlformats.org/officeDocument/2006/relationships/hyperlink" Target="https://podminky.urs.cz/item/CS_URS_2024_02/421321107" TargetMode="External" /><Relationship Id="rId34" Type="http://schemas.openxmlformats.org/officeDocument/2006/relationships/hyperlink" Target="https://podminky.urs.cz/item/CS_URS_2024_02/421321107" TargetMode="External" /><Relationship Id="rId35" Type="http://schemas.openxmlformats.org/officeDocument/2006/relationships/hyperlink" Target="https://podminky.urs.cz/item/CS_URS_2024_02/421351112" TargetMode="External" /><Relationship Id="rId36" Type="http://schemas.openxmlformats.org/officeDocument/2006/relationships/hyperlink" Target="https://podminky.urs.cz/item/CS_URS_2024_02/421351212" TargetMode="External" /><Relationship Id="rId37" Type="http://schemas.openxmlformats.org/officeDocument/2006/relationships/hyperlink" Target="https://podminky.urs.cz/item/CS_URS_2024_02/421361216" TargetMode="External" /><Relationship Id="rId38" Type="http://schemas.openxmlformats.org/officeDocument/2006/relationships/hyperlink" Target="https://podminky.urs.cz/item/CS_URS_2024_02/428381311" TargetMode="External" /><Relationship Id="rId39" Type="http://schemas.openxmlformats.org/officeDocument/2006/relationships/hyperlink" Target="https://podminky.urs.cz/item/CS_URS_2024_02/458311121" TargetMode="External" /><Relationship Id="rId40" Type="http://schemas.openxmlformats.org/officeDocument/2006/relationships/hyperlink" Target="https://podminky.urs.cz/item/CS_URS_2024_02/462511111" TargetMode="External" /><Relationship Id="rId41" Type="http://schemas.openxmlformats.org/officeDocument/2006/relationships/hyperlink" Target="https://podminky.urs.cz/item/CS_URS_2024_02/564752113" TargetMode="External" /><Relationship Id="rId42" Type="http://schemas.openxmlformats.org/officeDocument/2006/relationships/hyperlink" Target="https://podminky.urs.cz/item/CS_URS_2024_02/564851011" TargetMode="External" /><Relationship Id="rId43" Type="http://schemas.openxmlformats.org/officeDocument/2006/relationships/hyperlink" Target="https://podminky.urs.cz/item/CS_URS_2024_02/564851111" TargetMode="External" /><Relationship Id="rId44" Type="http://schemas.openxmlformats.org/officeDocument/2006/relationships/hyperlink" Target="https://podminky.urs.cz/item/CS_URS_2024_02/564861111" TargetMode="External" /><Relationship Id="rId45" Type="http://schemas.openxmlformats.org/officeDocument/2006/relationships/hyperlink" Target="https://podminky.urs.cz/item/CS_URS_2024_02/564861111" TargetMode="External" /><Relationship Id="rId46" Type="http://schemas.openxmlformats.org/officeDocument/2006/relationships/hyperlink" Target="https://podminky.urs.cz/item/CS_URS_2024_02/564861111" TargetMode="External" /><Relationship Id="rId47" Type="http://schemas.openxmlformats.org/officeDocument/2006/relationships/hyperlink" Target="https://podminky.urs.cz/item/CS_URS_2024_02/564861111" TargetMode="External" /><Relationship Id="rId48" Type="http://schemas.openxmlformats.org/officeDocument/2006/relationships/hyperlink" Target="https://podminky.urs.cz/item/CS_URS_2024_02/564871111" TargetMode="External" /><Relationship Id="rId49" Type="http://schemas.openxmlformats.org/officeDocument/2006/relationships/hyperlink" Target="https://podminky.urs.cz/item/CS_URS_2024_02/565155121" TargetMode="External" /><Relationship Id="rId50" Type="http://schemas.openxmlformats.org/officeDocument/2006/relationships/hyperlink" Target="https://podminky.urs.cz/item/CS_URS_2024_02/569831111" TargetMode="External" /><Relationship Id="rId51" Type="http://schemas.openxmlformats.org/officeDocument/2006/relationships/hyperlink" Target="https://podminky.urs.cz/item/CS_URS_2024_02/572340112" TargetMode="External" /><Relationship Id="rId52" Type="http://schemas.openxmlformats.org/officeDocument/2006/relationships/hyperlink" Target="https://podminky.urs.cz/item/CS_URS_2024_02/573111111" TargetMode="External" /><Relationship Id="rId53" Type="http://schemas.openxmlformats.org/officeDocument/2006/relationships/hyperlink" Target="https://podminky.urs.cz/item/CS_URS_2024_02/573211107" TargetMode="External" /><Relationship Id="rId54" Type="http://schemas.openxmlformats.org/officeDocument/2006/relationships/hyperlink" Target="https://podminky.urs.cz/item/CS_URS_2024_02/577134121" TargetMode="External" /><Relationship Id="rId55" Type="http://schemas.openxmlformats.org/officeDocument/2006/relationships/hyperlink" Target="https://podminky.urs.cz/item/CS_URS_2024_02/912211111.1" TargetMode="External" /><Relationship Id="rId56" Type="http://schemas.openxmlformats.org/officeDocument/2006/relationships/hyperlink" Target="https://podminky.urs.cz/item/CS_URS_2024_02/916131213" TargetMode="External" /><Relationship Id="rId57" Type="http://schemas.openxmlformats.org/officeDocument/2006/relationships/hyperlink" Target="https://podminky.urs.cz/item/CS_URS_2024_02/919732211" TargetMode="External" /><Relationship Id="rId58" Type="http://schemas.openxmlformats.org/officeDocument/2006/relationships/hyperlink" Target="https://podminky.urs.cz/item/CS_URS_2024_02/919735113" TargetMode="External" /><Relationship Id="rId59" Type="http://schemas.openxmlformats.org/officeDocument/2006/relationships/hyperlink" Target="https://podminky.urs.cz/item/CS_URS_2024_02/938902112" TargetMode="External" /><Relationship Id="rId60" Type="http://schemas.openxmlformats.org/officeDocument/2006/relationships/hyperlink" Target="https://podminky.urs.cz/item/CS_URS_2024_02/977141132" TargetMode="External" /><Relationship Id="rId61" Type="http://schemas.openxmlformats.org/officeDocument/2006/relationships/hyperlink" Target="https://podminky.urs.cz/item/CS_URS_2024_02/997013645" TargetMode="External" /><Relationship Id="rId62" Type="http://schemas.openxmlformats.org/officeDocument/2006/relationships/hyperlink" Target="https://podminky.urs.cz/item/CS_URS_2024_02/997221551" TargetMode="External" /><Relationship Id="rId63" Type="http://schemas.openxmlformats.org/officeDocument/2006/relationships/hyperlink" Target="https://podminky.urs.cz/item/CS_URS_2024_02/997221559" TargetMode="External" /><Relationship Id="rId64" Type="http://schemas.openxmlformats.org/officeDocument/2006/relationships/hyperlink" Target="https://podminky.urs.cz/item/CS_URS_2024_02/997221873" TargetMode="External" /><Relationship Id="rId65" Type="http://schemas.openxmlformats.org/officeDocument/2006/relationships/hyperlink" Target="https://podminky.urs.cz/item/CS_URS_2024_02/998225111" TargetMode="External" /><Relationship Id="rId66" Type="http://schemas.openxmlformats.org/officeDocument/2006/relationships/hyperlink" Target="https://podminky.urs.cz/item/CS_URS_2024_02/711111002" TargetMode="External" /><Relationship Id="rId67" Type="http://schemas.openxmlformats.org/officeDocument/2006/relationships/hyperlink" Target="https://podminky.urs.cz/item/CS_URS_2024_02/711141559" TargetMode="External" /><Relationship Id="rId68" Type="http://schemas.openxmlformats.org/officeDocument/2006/relationships/hyperlink" Target="https://podminky.urs.cz/item/CS_URS_2024_02/711142559" TargetMode="External" /><Relationship Id="rId69" Type="http://schemas.openxmlformats.org/officeDocument/2006/relationships/hyperlink" Target="https://podminky.urs.cz/item/CS_URS_2024_02/764238404" TargetMode="External" /><Relationship Id="rId7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20241101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Polní cesta Krajníčko C9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14. 4. 2022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49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32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50</v>
      </c>
      <c r="D52" s="87"/>
      <c r="E52" s="87"/>
      <c r="F52" s="87"/>
      <c r="G52" s="87"/>
      <c r="H52" s="88"/>
      <c r="I52" s="89" t="s">
        <v>51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52</v>
      </c>
      <c r="AH52" s="87"/>
      <c r="AI52" s="87"/>
      <c r="AJ52" s="87"/>
      <c r="AK52" s="87"/>
      <c r="AL52" s="87"/>
      <c r="AM52" s="87"/>
      <c r="AN52" s="89" t="s">
        <v>53</v>
      </c>
      <c r="AO52" s="87"/>
      <c r="AP52" s="87"/>
      <c r="AQ52" s="91" t="s">
        <v>54</v>
      </c>
      <c r="AR52" s="44"/>
      <c r="AS52" s="92" t="s">
        <v>55</v>
      </c>
      <c r="AT52" s="93" t="s">
        <v>56</v>
      </c>
      <c r="AU52" s="93" t="s">
        <v>57</v>
      </c>
      <c r="AV52" s="93" t="s">
        <v>58</v>
      </c>
      <c r="AW52" s="93" t="s">
        <v>59</v>
      </c>
      <c r="AX52" s="93" t="s">
        <v>60</v>
      </c>
      <c r="AY52" s="93" t="s">
        <v>61</v>
      </c>
      <c r="AZ52" s="93" t="s">
        <v>62</v>
      </c>
      <c r="BA52" s="93" t="s">
        <v>63</v>
      </c>
      <c r="BB52" s="93" t="s">
        <v>64</v>
      </c>
      <c r="BC52" s="93" t="s">
        <v>65</v>
      </c>
      <c r="BD52" s="94" t="s">
        <v>66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67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ROUND(SUM(AS55:AS57),2)</f>
        <v>0</v>
      </c>
      <c r="AT54" s="106">
        <f>ROUND(SUM(AV54:AW54),2)</f>
        <v>0</v>
      </c>
      <c r="AU54" s="107">
        <f>ROUND(SUM(AU55:AU57),5)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ROUND(SUM(AZ55:AZ57),2)</f>
        <v>0</v>
      </c>
      <c r="BA54" s="106">
        <f>ROUND(SUM(BA55:BA57),2)</f>
        <v>0</v>
      </c>
      <c r="BB54" s="106">
        <f>ROUND(SUM(BB55:BB57),2)</f>
        <v>0</v>
      </c>
      <c r="BC54" s="106">
        <f>ROUND(SUM(BC55:BC57),2)</f>
        <v>0</v>
      </c>
      <c r="BD54" s="108">
        <f>ROUND(SUM(BD55:BD57),2)</f>
        <v>0</v>
      </c>
      <c r="BE54" s="6"/>
      <c r="BS54" s="109" t="s">
        <v>68</v>
      </c>
      <c r="BT54" s="109" t="s">
        <v>69</v>
      </c>
      <c r="BV54" s="109" t="s">
        <v>70</v>
      </c>
      <c r="BW54" s="109" t="s">
        <v>5</v>
      </c>
      <c r="BX54" s="109" t="s">
        <v>71</v>
      </c>
      <c r="CL54" s="109" t="s">
        <v>19</v>
      </c>
    </row>
    <row r="55" s="7" customFormat="1" ht="24.75" customHeight="1">
      <c r="A55" s="110" t="s">
        <v>72</v>
      </c>
      <c r="B55" s="111"/>
      <c r="C55" s="112"/>
      <c r="D55" s="113" t="s">
        <v>14</v>
      </c>
      <c r="E55" s="113"/>
      <c r="F55" s="113"/>
      <c r="G55" s="113"/>
      <c r="H55" s="113"/>
      <c r="I55" s="114"/>
      <c r="J55" s="113" t="s">
        <v>17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'20241101 - Polní cesta Kr...'!J28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73</v>
      </c>
      <c r="AR55" s="117"/>
      <c r="AS55" s="118">
        <v>0</v>
      </c>
      <c r="AT55" s="119">
        <f>ROUND(SUM(AV55:AW55),2)</f>
        <v>0</v>
      </c>
      <c r="AU55" s="120">
        <f>'20241101 - Polní cesta Kr...'!P77</f>
        <v>0</v>
      </c>
      <c r="AV55" s="119">
        <f>'20241101 - Polní cesta Kr...'!J31</f>
        <v>0</v>
      </c>
      <c r="AW55" s="119">
        <f>'20241101 - Polní cesta Kr...'!J32</f>
        <v>0</v>
      </c>
      <c r="AX55" s="119">
        <f>'20241101 - Polní cesta Kr...'!J33</f>
        <v>0</v>
      </c>
      <c r="AY55" s="119">
        <f>'20241101 - Polní cesta Kr...'!J34</f>
        <v>0</v>
      </c>
      <c r="AZ55" s="119">
        <f>'20241101 - Polní cesta Kr...'!F31</f>
        <v>0</v>
      </c>
      <c r="BA55" s="119">
        <f>'20241101 - Polní cesta Kr...'!F32</f>
        <v>0</v>
      </c>
      <c r="BB55" s="119">
        <f>'20241101 - Polní cesta Kr...'!F33</f>
        <v>0</v>
      </c>
      <c r="BC55" s="119">
        <f>'20241101 - Polní cesta Kr...'!F34</f>
        <v>0</v>
      </c>
      <c r="BD55" s="121">
        <f>'20241101 - Polní cesta Kr...'!F35</f>
        <v>0</v>
      </c>
      <c r="BE55" s="7"/>
      <c r="BT55" s="122" t="s">
        <v>74</v>
      </c>
      <c r="BU55" s="122" t="s">
        <v>75</v>
      </c>
      <c r="BV55" s="122" t="s">
        <v>70</v>
      </c>
      <c r="BW55" s="122" t="s">
        <v>5</v>
      </c>
      <c r="BX55" s="122" t="s">
        <v>71</v>
      </c>
      <c r="CL55" s="122" t="s">
        <v>19</v>
      </c>
    </row>
    <row r="56" s="7" customFormat="1" ht="24.75" customHeight="1">
      <c r="A56" s="110" t="s">
        <v>72</v>
      </c>
      <c r="B56" s="111"/>
      <c r="C56" s="112"/>
      <c r="D56" s="113" t="s">
        <v>76</v>
      </c>
      <c r="E56" s="113"/>
      <c r="F56" s="113"/>
      <c r="G56" s="113"/>
      <c r="H56" s="113"/>
      <c r="I56" s="114"/>
      <c r="J56" s="113" t="s">
        <v>77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'202411011 - SO 01'!J30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73</v>
      </c>
      <c r="AR56" s="117"/>
      <c r="AS56" s="118">
        <v>0</v>
      </c>
      <c r="AT56" s="119">
        <f>ROUND(SUM(AV56:AW56),2)</f>
        <v>0</v>
      </c>
      <c r="AU56" s="120">
        <f>'202411011 - SO 01'!P87</f>
        <v>0</v>
      </c>
      <c r="AV56" s="119">
        <f>'202411011 - SO 01'!J33</f>
        <v>0</v>
      </c>
      <c r="AW56" s="119">
        <f>'202411011 - SO 01'!J34</f>
        <v>0</v>
      </c>
      <c r="AX56" s="119">
        <f>'202411011 - SO 01'!J35</f>
        <v>0</v>
      </c>
      <c r="AY56" s="119">
        <f>'202411011 - SO 01'!J36</f>
        <v>0</v>
      </c>
      <c r="AZ56" s="119">
        <f>'202411011 - SO 01'!F33</f>
        <v>0</v>
      </c>
      <c r="BA56" s="119">
        <f>'202411011 - SO 01'!F34</f>
        <v>0</v>
      </c>
      <c r="BB56" s="119">
        <f>'202411011 - SO 01'!F35</f>
        <v>0</v>
      </c>
      <c r="BC56" s="119">
        <f>'202411011 - SO 01'!F36</f>
        <v>0</v>
      </c>
      <c r="BD56" s="121">
        <f>'202411011 - SO 01'!F37</f>
        <v>0</v>
      </c>
      <c r="BE56" s="7"/>
      <c r="BT56" s="122" t="s">
        <v>74</v>
      </c>
      <c r="BV56" s="122" t="s">
        <v>70</v>
      </c>
      <c r="BW56" s="122" t="s">
        <v>78</v>
      </c>
      <c r="BX56" s="122" t="s">
        <v>5</v>
      </c>
      <c r="CL56" s="122" t="s">
        <v>19</v>
      </c>
      <c r="CM56" s="122" t="s">
        <v>79</v>
      </c>
    </row>
    <row r="57" s="7" customFormat="1" ht="24.75" customHeight="1">
      <c r="A57" s="110" t="s">
        <v>72</v>
      </c>
      <c r="B57" s="111"/>
      <c r="C57" s="112"/>
      <c r="D57" s="113" t="s">
        <v>80</v>
      </c>
      <c r="E57" s="113"/>
      <c r="F57" s="113"/>
      <c r="G57" s="113"/>
      <c r="H57" s="113"/>
      <c r="I57" s="114"/>
      <c r="J57" s="113" t="s">
        <v>81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'202411012 - SO 02'!J30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73</v>
      </c>
      <c r="AR57" s="117"/>
      <c r="AS57" s="123">
        <v>0</v>
      </c>
      <c r="AT57" s="124">
        <f>ROUND(SUM(AV57:AW57),2)</f>
        <v>0</v>
      </c>
      <c r="AU57" s="125">
        <f>'202411012 - SO 02'!P91</f>
        <v>0</v>
      </c>
      <c r="AV57" s="124">
        <f>'202411012 - SO 02'!J33</f>
        <v>0</v>
      </c>
      <c r="AW57" s="124">
        <f>'202411012 - SO 02'!J34</f>
        <v>0</v>
      </c>
      <c r="AX57" s="124">
        <f>'202411012 - SO 02'!J35</f>
        <v>0</v>
      </c>
      <c r="AY57" s="124">
        <f>'202411012 - SO 02'!J36</f>
        <v>0</v>
      </c>
      <c r="AZ57" s="124">
        <f>'202411012 - SO 02'!F33</f>
        <v>0</v>
      </c>
      <c r="BA57" s="124">
        <f>'202411012 - SO 02'!F34</f>
        <v>0</v>
      </c>
      <c r="BB57" s="124">
        <f>'202411012 - SO 02'!F35</f>
        <v>0</v>
      </c>
      <c r="BC57" s="124">
        <f>'202411012 - SO 02'!F36</f>
        <v>0</v>
      </c>
      <c r="BD57" s="126">
        <f>'202411012 - SO 02'!F37</f>
        <v>0</v>
      </c>
      <c r="BE57" s="7"/>
      <c r="BT57" s="122" t="s">
        <v>74</v>
      </c>
      <c r="BV57" s="122" t="s">
        <v>70</v>
      </c>
      <c r="BW57" s="122" t="s">
        <v>82</v>
      </c>
      <c r="BX57" s="122" t="s">
        <v>5</v>
      </c>
      <c r="CL57" s="122" t="s">
        <v>19</v>
      </c>
      <c r="CM57" s="122" t="s">
        <v>79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sheet="1" formatColumns="0" formatRows="0" objects="1" scenarios="1" spinCount="100000" saltValue="q3rB/LD4FAJTptlabQ5gUtMSKziOhEe3gqfUDa8N/qDlviUl5CF7chuWHgR7yMr4hi8NHAjkbpNuW0/927Dpdg==" hashValue="WmCIC1R4s1cEH+bEByABKNYKbqJNC7hpc+cnGWKC/sbZ4QyYukMzCuar8qUY87JxXkLd3vrprliNVEx86q5yJ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20241101 - Polní cesta Kr...'!C2" display="/"/>
    <hyperlink ref="A56" location="'202411011 - SO 01'!C2" display="/"/>
    <hyperlink ref="A57" location="'202411012 - SO 02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0"/>
      <c r="AT3" s="17" t="s">
        <v>79</v>
      </c>
    </row>
    <row r="4" s="1" customFormat="1" ht="24.96" customHeight="1">
      <c r="B4" s="20"/>
      <c r="D4" s="129" t="s">
        <v>83</v>
      </c>
      <c r="L4" s="20"/>
      <c r="M4" s="130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1" t="s">
        <v>16</v>
      </c>
      <c r="E6" s="38"/>
      <c r="F6" s="38"/>
      <c r="G6" s="38"/>
      <c r="H6" s="38"/>
      <c r="I6" s="38"/>
      <c r="J6" s="38"/>
      <c r="K6" s="38"/>
      <c r="L6" s="132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33" t="s">
        <v>17</v>
      </c>
      <c r="F7" s="38"/>
      <c r="G7" s="38"/>
      <c r="H7" s="38"/>
      <c r="I7" s="38"/>
      <c r="J7" s="38"/>
      <c r="K7" s="38"/>
      <c r="L7" s="132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132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1" t="s">
        <v>18</v>
      </c>
      <c r="E9" s="38"/>
      <c r="F9" s="134" t="s">
        <v>19</v>
      </c>
      <c r="G9" s="38"/>
      <c r="H9" s="38"/>
      <c r="I9" s="131" t="s">
        <v>20</v>
      </c>
      <c r="J9" s="134" t="s">
        <v>19</v>
      </c>
      <c r="K9" s="38"/>
      <c r="L9" s="132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1" t="s">
        <v>21</v>
      </c>
      <c r="E10" s="38"/>
      <c r="F10" s="134" t="s">
        <v>22</v>
      </c>
      <c r="G10" s="38"/>
      <c r="H10" s="38"/>
      <c r="I10" s="131" t="s">
        <v>23</v>
      </c>
      <c r="J10" s="135" t="str">
        <f>'Rekapitulace stavby'!AN8</f>
        <v>14. 4. 2022</v>
      </c>
      <c r="K10" s="38"/>
      <c r="L10" s="132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132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1" t="s">
        <v>25</v>
      </c>
      <c r="E12" s="38"/>
      <c r="F12" s="38"/>
      <c r="G12" s="38"/>
      <c r="H12" s="38"/>
      <c r="I12" s="131" t="s">
        <v>26</v>
      </c>
      <c r="J12" s="134" t="str">
        <f>IF('Rekapitulace stavby'!AN10="","",'Rekapitulace stavby'!AN10)</f>
        <v/>
      </c>
      <c r="K12" s="38"/>
      <c r="L12" s="132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4" t="str">
        <f>IF('Rekapitulace stavby'!E11="","",'Rekapitulace stavby'!E11)</f>
        <v xml:space="preserve"> </v>
      </c>
      <c r="F13" s="38"/>
      <c r="G13" s="38"/>
      <c r="H13" s="38"/>
      <c r="I13" s="131" t="s">
        <v>27</v>
      </c>
      <c r="J13" s="134" t="str">
        <f>IF('Rekapitulace stavby'!AN11="","",'Rekapitulace stavby'!AN11)</f>
        <v/>
      </c>
      <c r="K13" s="38"/>
      <c r="L13" s="132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32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1" t="s">
        <v>28</v>
      </c>
      <c r="E15" s="38"/>
      <c r="F15" s="38"/>
      <c r="G15" s="38"/>
      <c r="H15" s="38"/>
      <c r="I15" s="131" t="s">
        <v>26</v>
      </c>
      <c r="J15" s="33" t="str">
        <f>'Rekapitulace stavby'!AN13</f>
        <v>Vyplň údaj</v>
      </c>
      <c r="K15" s="38"/>
      <c r="L15" s="132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4"/>
      <c r="G16" s="134"/>
      <c r="H16" s="134"/>
      <c r="I16" s="131" t="s">
        <v>27</v>
      </c>
      <c r="J16" s="33" t="str">
        <f>'Rekapitulace stavby'!AN14</f>
        <v>Vyplň údaj</v>
      </c>
      <c r="K16" s="38"/>
      <c r="L16" s="132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32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1" t="s">
        <v>30</v>
      </c>
      <c r="E18" s="38"/>
      <c r="F18" s="38"/>
      <c r="G18" s="38"/>
      <c r="H18" s="38"/>
      <c r="I18" s="131" t="s">
        <v>26</v>
      </c>
      <c r="J18" s="134" t="str">
        <f>IF('Rekapitulace stavby'!AN16="","",'Rekapitulace stavby'!AN16)</f>
        <v/>
      </c>
      <c r="K18" s="38"/>
      <c r="L18" s="132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4" t="str">
        <f>IF('Rekapitulace stavby'!E17="","",'Rekapitulace stavby'!E17)</f>
        <v xml:space="preserve"> </v>
      </c>
      <c r="F19" s="38"/>
      <c r="G19" s="38"/>
      <c r="H19" s="38"/>
      <c r="I19" s="131" t="s">
        <v>27</v>
      </c>
      <c r="J19" s="134" t="str">
        <f>IF('Rekapitulace stavby'!AN17="","",'Rekapitulace stavby'!AN17)</f>
        <v/>
      </c>
      <c r="K19" s="38"/>
      <c r="L19" s="132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32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1" t="s">
        <v>32</v>
      </c>
      <c r="E21" s="38"/>
      <c r="F21" s="38"/>
      <c r="G21" s="38"/>
      <c r="H21" s="38"/>
      <c r="I21" s="131" t="s">
        <v>26</v>
      </c>
      <c r="J21" s="134" t="str">
        <f>IF('Rekapitulace stavby'!AN19="","",'Rekapitulace stavby'!AN19)</f>
        <v/>
      </c>
      <c r="K21" s="38"/>
      <c r="L21" s="132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4" t="str">
        <f>IF('Rekapitulace stavby'!E20="","",'Rekapitulace stavby'!E20)</f>
        <v xml:space="preserve"> </v>
      </c>
      <c r="F22" s="38"/>
      <c r="G22" s="38"/>
      <c r="H22" s="38"/>
      <c r="I22" s="131" t="s">
        <v>27</v>
      </c>
      <c r="J22" s="134" t="str">
        <f>IF('Rekapitulace stavby'!AN20="","",'Rekapitulace stavby'!AN20)</f>
        <v/>
      </c>
      <c r="K22" s="38"/>
      <c r="L22" s="132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32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1" t="s">
        <v>33</v>
      </c>
      <c r="E24" s="38"/>
      <c r="F24" s="38"/>
      <c r="G24" s="38"/>
      <c r="H24" s="38"/>
      <c r="I24" s="38"/>
      <c r="J24" s="38"/>
      <c r="K24" s="38"/>
      <c r="L24" s="132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47.25" customHeight="1">
      <c r="A25" s="136"/>
      <c r="B25" s="137"/>
      <c r="C25" s="136"/>
      <c r="D25" s="136"/>
      <c r="E25" s="138" t="s">
        <v>34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32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0"/>
      <c r="E27" s="140"/>
      <c r="F27" s="140"/>
      <c r="G27" s="140"/>
      <c r="H27" s="140"/>
      <c r="I27" s="140"/>
      <c r="J27" s="140"/>
      <c r="K27" s="140"/>
      <c r="L27" s="132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1" t="s">
        <v>35</v>
      </c>
      <c r="E28" s="38"/>
      <c r="F28" s="38"/>
      <c r="G28" s="38"/>
      <c r="H28" s="38"/>
      <c r="I28" s="38"/>
      <c r="J28" s="142">
        <f>ROUND(J77, 2)</f>
        <v>0</v>
      </c>
      <c r="K28" s="38"/>
      <c r="L28" s="132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0"/>
      <c r="E29" s="140"/>
      <c r="F29" s="140"/>
      <c r="G29" s="140"/>
      <c r="H29" s="140"/>
      <c r="I29" s="140"/>
      <c r="J29" s="140"/>
      <c r="K29" s="140"/>
      <c r="L29" s="132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3" t="s">
        <v>37</v>
      </c>
      <c r="G30" s="38"/>
      <c r="H30" s="38"/>
      <c r="I30" s="143" t="s">
        <v>36</v>
      </c>
      <c r="J30" s="143" t="s">
        <v>38</v>
      </c>
      <c r="K30" s="38"/>
      <c r="L30" s="132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4" t="s">
        <v>39</v>
      </c>
      <c r="E31" s="131" t="s">
        <v>40</v>
      </c>
      <c r="F31" s="145">
        <f>ROUND((SUM(BE77:BE97)),  2)</f>
        <v>0</v>
      </c>
      <c r="G31" s="38"/>
      <c r="H31" s="38"/>
      <c r="I31" s="146">
        <v>0.20999999999999999</v>
      </c>
      <c r="J31" s="145">
        <f>ROUND(((SUM(BE77:BE97))*I31),  2)</f>
        <v>0</v>
      </c>
      <c r="K31" s="38"/>
      <c r="L31" s="132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1" t="s">
        <v>41</v>
      </c>
      <c r="F32" s="145">
        <f>ROUND((SUM(BF77:BF97)),  2)</f>
        <v>0</v>
      </c>
      <c r="G32" s="38"/>
      <c r="H32" s="38"/>
      <c r="I32" s="146">
        <v>0.12</v>
      </c>
      <c r="J32" s="145">
        <f>ROUND(((SUM(BF77:BF97))*I32),  2)</f>
        <v>0</v>
      </c>
      <c r="K32" s="38"/>
      <c r="L32" s="132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1" t="s">
        <v>42</v>
      </c>
      <c r="F33" s="145">
        <f>ROUND((SUM(BG77:BG97)),  2)</f>
        <v>0</v>
      </c>
      <c r="G33" s="38"/>
      <c r="H33" s="38"/>
      <c r="I33" s="146">
        <v>0.20999999999999999</v>
      </c>
      <c r="J33" s="145">
        <f>0</f>
        <v>0</v>
      </c>
      <c r="K33" s="38"/>
      <c r="L33" s="132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1" t="s">
        <v>43</v>
      </c>
      <c r="F34" s="145">
        <f>ROUND((SUM(BH77:BH97)),  2)</f>
        <v>0</v>
      </c>
      <c r="G34" s="38"/>
      <c r="H34" s="38"/>
      <c r="I34" s="146">
        <v>0.12</v>
      </c>
      <c r="J34" s="145">
        <f>0</f>
        <v>0</v>
      </c>
      <c r="K34" s="38"/>
      <c r="L34" s="132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1" t="s">
        <v>44</v>
      </c>
      <c r="F35" s="145">
        <f>ROUND((SUM(BI77:BI97)),  2)</f>
        <v>0</v>
      </c>
      <c r="G35" s="38"/>
      <c r="H35" s="38"/>
      <c r="I35" s="146">
        <v>0</v>
      </c>
      <c r="J35" s="145">
        <f>0</f>
        <v>0</v>
      </c>
      <c r="K35" s="38"/>
      <c r="L35" s="132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132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47"/>
      <c r="D37" s="148" t="s">
        <v>45</v>
      </c>
      <c r="E37" s="149"/>
      <c r="F37" s="149"/>
      <c r="G37" s="150" t="s">
        <v>46</v>
      </c>
      <c r="H37" s="151" t="s">
        <v>47</v>
      </c>
      <c r="I37" s="149"/>
      <c r="J37" s="152">
        <f>SUM(J28:J35)</f>
        <v>0</v>
      </c>
      <c r="K37" s="153"/>
      <c r="L37" s="132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154"/>
      <c r="C38" s="155"/>
      <c r="D38" s="155"/>
      <c r="E38" s="155"/>
      <c r="F38" s="155"/>
      <c r="G38" s="155"/>
      <c r="H38" s="155"/>
      <c r="I38" s="155"/>
      <c r="J38" s="155"/>
      <c r="K38" s="155"/>
      <c r="L38" s="132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42" s="2" customFormat="1" ht="6.96" customHeight="1">
      <c r="A42" s="38"/>
      <c r="B42" s="156"/>
      <c r="C42" s="157"/>
      <c r="D42" s="157"/>
      <c r="E42" s="157"/>
      <c r="F42" s="157"/>
      <c r="G42" s="157"/>
      <c r="H42" s="157"/>
      <c r="I42" s="157"/>
      <c r="J42" s="157"/>
      <c r="K42" s="157"/>
      <c r="L42" s="132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4.96" customHeight="1">
      <c r="A43" s="38"/>
      <c r="B43" s="39"/>
      <c r="C43" s="23" t="s">
        <v>84</v>
      </c>
      <c r="D43" s="40"/>
      <c r="E43" s="40"/>
      <c r="F43" s="40"/>
      <c r="G43" s="40"/>
      <c r="H43" s="40"/>
      <c r="I43" s="40"/>
      <c r="J43" s="40"/>
      <c r="K43" s="40"/>
      <c r="L43" s="132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6.96" customHeight="1">
      <c r="A44" s="38"/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32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12" customHeight="1">
      <c r="A45" s="38"/>
      <c r="B45" s="39"/>
      <c r="C45" s="32" t="s">
        <v>16</v>
      </c>
      <c r="D45" s="40"/>
      <c r="E45" s="40"/>
      <c r="F45" s="40"/>
      <c r="G45" s="40"/>
      <c r="H45" s="40"/>
      <c r="I45" s="40"/>
      <c r="J45" s="40"/>
      <c r="K45" s="40"/>
      <c r="L45" s="132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16.5" customHeight="1">
      <c r="A46" s="38"/>
      <c r="B46" s="39"/>
      <c r="C46" s="40"/>
      <c r="D46" s="40"/>
      <c r="E46" s="69" t="str">
        <f>E7</f>
        <v>Polní cesta Krajníčko C9</v>
      </c>
      <c r="F46" s="40"/>
      <c r="G46" s="40"/>
      <c r="H46" s="40"/>
      <c r="I46" s="40"/>
      <c r="J46" s="40"/>
      <c r="K46" s="40"/>
      <c r="L46" s="132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6.96" customHeight="1">
      <c r="A47" s="38"/>
      <c r="B47" s="39"/>
      <c r="C47" s="40"/>
      <c r="D47" s="40"/>
      <c r="E47" s="40"/>
      <c r="F47" s="40"/>
      <c r="G47" s="40"/>
      <c r="H47" s="40"/>
      <c r="I47" s="40"/>
      <c r="J47" s="40"/>
      <c r="K47" s="40"/>
      <c r="L47" s="132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2" customHeight="1">
      <c r="A48" s="38"/>
      <c r="B48" s="39"/>
      <c r="C48" s="32" t="s">
        <v>21</v>
      </c>
      <c r="D48" s="40"/>
      <c r="E48" s="40"/>
      <c r="F48" s="27" t="str">
        <f>F10</f>
        <v xml:space="preserve"> </v>
      </c>
      <c r="G48" s="40"/>
      <c r="H48" s="40"/>
      <c r="I48" s="32" t="s">
        <v>23</v>
      </c>
      <c r="J48" s="72" t="str">
        <f>IF(J10="","",J10)</f>
        <v>14. 4. 2022</v>
      </c>
      <c r="K48" s="40"/>
      <c r="L48" s="132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6.96" customHeight="1">
      <c r="A49" s="38"/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132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5.15" customHeight="1">
      <c r="A50" s="38"/>
      <c r="B50" s="39"/>
      <c r="C50" s="32" t="s">
        <v>25</v>
      </c>
      <c r="D50" s="40"/>
      <c r="E50" s="40"/>
      <c r="F50" s="27" t="str">
        <f>E13</f>
        <v xml:space="preserve"> </v>
      </c>
      <c r="G50" s="40"/>
      <c r="H50" s="40"/>
      <c r="I50" s="32" t="s">
        <v>30</v>
      </c>
      <c r="J50" s="36" t="str">
        <f>E19</f>
        <v xml:space="preserve"> </v>
      </c>
      <c r="K50" s="40"/>
      <c r="L50" s="132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5.15" customHeight="1">
      <c r="A51" s="38"/>
      <c r="B51" s="39"/>
      <c r="C51" s="32" t="s">
        <v>28</v>
      </c>
      <c r="D51" s="40"/>
      <c r="E51" s="40"/>
      <c r="F51" s="27" t="str">
        <f>IF(E16="","",E16)</f>
        <v>Vyplň údaj</v>
      </c>
      <c r="G51" s="40"/>
      <c r="H51" s="40"/>
      <c r="I51" s="32" t="s">
        <v>32</v>
      </c>
      <c r="J51" s="36" t="str">
        <f>E22</f>
        <v xml:space="preserve"> </v>
      </c>
      <c r="K51" s="40"/>
      <c r="L51" s="132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0.32" customHeight="1">
      <c r="A52" s="38"/>
      <c r="B52" s="39"/>
      <c r="C52" s="40"/>
      <c r="D52" s="40"/>
      <c r="E52" s="40"/>
      <c r="F52" s="40"/>
      <c r="G52" s="40"/>
      <c r="H52" s="40"/>
      <c r="I52" s="40"/>
      <c r="J52" s="40"/>
      <c r="K52" s="40"/>
      <c r="L52" s="132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29.28" customHeight="1">
      <c r="A53" s="38"/>
      <c r="B53" s="39"/>
      <c r="C53" s="158" t="s">
        <v>85</v>
      </c>
      <c r="D53" s="159"/>
      <c r="E53" s="159"/>
      <c r="F53" s="159"/>
      <c r="G53" s="159"/>
      <c r="H53" s="159"/>
      <c r="I53" s="159"/>
      <c r="J53" s="160" t="s">
        <v>86</v>
      </c>
      <c r="K53" s="159"/>
      <c r="L53" s="132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0.32" customHeight="1">
      <c r="A54" s="38"/>
      <c r="B54" s="39"/>
      <c r="C54" s="40"/>
      <c r="D54" s="40"/>
      <c r="E54" s="40"/>
      <c r="F54" s="40"/>
      <c r="G54" s="40"/>
      <c r="H54" s="40"/>
      <c r="I54" s="40"/>
      <c r="J54" s="40"/>
      <c r="K54" s="40"/>
      <c r="L54" s="132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2.8" customHeight="1">
      <c r="A55" s="38"/>
      <c r="B55" s="39"/>
      <c r="C55" s="161" t="s">
        <v>67</v>
      </c>
      <c r="D55" s="40"/>
      <c r="E55" s="40"/>
      <c r="F55" s="40"/>
      <c r="G55" s="40"/>
      <c r="H55" s="40"/>
      <c r="I55" s="40"/>
      <c r="J55" s="102">
        <f>J77</f>
        <v>0</v>
      </c>
      <c r="K55" s="40"/>
      <c r="L55" s="132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U55" s="17" t="s">
        <v>87</v>
      </c>
    </row>
    <row r="56" s="9" customFormat="1" ht="24.96" customHeight="1">
      <c r="A56" s="9"/>
      <c r="B56" s="162"/>
      <c r="C56" s="163"/>
      <c r="D56" s="164" t="s">
        <v>88</v>
      </c>
      <c r="E56" s="165"/>
      <c r="F56" s="165"/>
      <c r="G56" s="165"/>
      <c r="H56" s="165"/>
      <c r="I56" s="165"/>
      <c r="J56" s="166">
        <f>J78</f>
        <v>0</v>
      </c>
      <c r="K56" s="163"/>
      <c r="L56" s="167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8"/>
      <c r="C57" s="169"/>
      <c r="D57" s="170" t="s">
        <v>89</v>
      </c>
      <c r="E57" s="171"/>
      <c r="F57" s="171"/>
      <c r="G57" s="171"/>
      <c r="H57" s="171"/>
      <c r="I57" s="171"/>
      <c r="J57" s="172">
        <f>J79</f>
        <v>0</v>
      </c>
      <c r="K57" s="169"/>
      <c r="L57" s="173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8"/>
      <c r="C58" s="169"/>
      <c r="D58" s="170" t="s">
        <v>90</v>
      </c>
      <c r="E58" s="171"/>
      <c r="F58" s="171"/>
      <c r="G58" s="171"/>
      <c r="H58" s="171"/>
      <c r="I58" s="171"/>
      <c r="J58" s="172">
        <f>J89</f>
        <v>0</v>
      </c>
      <c r="K58" s="169"/>
      <c r="L58" s="173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8"/>
      <c r="C59" s="169"/>
      <c r="D59" s="170" t="s">
        <v>91</v>
      </c>
      <c r="E59" s="171"/>
      <c r="F59" s="171"/>
      <c r="G59" s="171"/>
      <c r="H59" s="171"/>
      <c r="I59" s="171"/>
      <c r="J59" s="172">
        <f>J95</f>
        <v>0</v>
      </c>
      <c r="K59" s="169"/>
      <c r="L59" s="173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2" customFormat="1" ht="21.84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32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132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5" s="2" customFormat="1" ht="6.96" customHeight="1">
      <c r="A65" s="38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2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24.96" customHeight="1">
      <c r="A66" s="38"/>
      <c r="B66" s="39"/>
      <c r="C66" s="23" t="s">
        <v>92</v>
      </c>
      <c r="D66" s="40"/>
      <c r="E66" s="40"/>
      <c r="F66" s="40"/>
      <c r="G66" s="40"/>
      <c r="H66" s="40"/>
      <c r="I66" s="40"/>
      <c r="J66" s="40"/>
      <c r="K66" s="40"/>
      <c r="L66" s="132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2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12" customHeight="1">
      <c r="A68" s="38"/>
      <c r="B68" s="39"/>
      <c r="C68" s="32" t="s">
        <v>16</v>
      </c>
      <c r="D68" s="40"/>
      <c r="E68" s="40"/>
      <c r="F68" s="40"/>
      <c r="G68" s="40"/>
      <c r="H68" s="40"/>
      <c r="I68" s="40"/>
      <c r="J68" s="40"/>
      <c r="K68" s="40"/>
      <c r="L68" s="132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6.5" customHeight="1">
      <c r="A69" s="38"/>
      <c r="B69" s="39"/>
      <c r="C69" s="40"/>
      <c r="D69" s="40"/>
      <c r="E69" s="69" t="str">
        <f>E7</f>
        <v>Polní cesta Krajníčko C9</v>
      </c>
      <c r="F69" s="40"/>
      <c r="G69" s="40"/>
      <c r="H69" s="40"/>
      <c r="I69" s="40"/>
      <c r="J69" s="40"/>
      <c r="K69" s="40"/>
      <c r="L69" s="132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2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21</v>
      </c>
      <c r="D71" s="40"/>
      <c r="E71" s="40"/>
      <c r="F71" s="27" t="str">
        <f>F10</f>
        <v xml:space="preserve"> </v>
      </c>
      <c r="G71" s="40"/>
      <c r="H71" s="40"/>
      <c r="I71" s="32" t="s">
        <v>23</v>
      </c>
      <c r="J71" s="72" t="str">
        <f>IF(J10="","",J10)</f>
        <v>14. 4. 2022</v>
      </c>
      <c r="K71" s="40"/>
      <c r="L71" s="132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2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5.15" customHeight="1">
      <c r="A73" s="38"/>
      <c r="B73" s="39"/>
      <c r="C73" s="32" t="s">
        <v>25</v>
      </c>
      <c r="D73" s="40"/>
      <c r="E73" s="40"/>
      <c r="F73" s="27" t="str">
        <f>E13</f>
        <v xml:space="preserve"> </v>
      </c>
      <c r="G73" s="40"/>
      <c r="H73" s="40"/>
      <c r="I73" s="32" t="s">
        <v>30</v>
      </c>
      <c r="J73" s="36" t="str">
        <f>E19</f>
        <v xml:space="preserve"> </v>
      </c>
      <c r="K73" s="40"/>
      <c r="L73" s="132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5.15" customHeight="1">
      <c r="A74" s="38"/>
      <c r="B74" s="39"/>
      <c r="C74" s="32" t="s">
        <v>28</v>
      </c>
      <c r="D74" s="40"/>
      <c r="E74" s="40"/>
      <c r="F74" s="27" t="str">
        <f>IF(E16="","",E16)</f>
        <v>Vyplň údaj</v>
      </c>
      <c r="G74" s="40"/>
      <c r="H74" s="40"/>
      <c r="I74" s="32" t="s">
        <v>32</v>
      </c>
      <c r="J74" s="36" t="str">
        <f>E22</f>
        <v xml:space="preserve"> </v>
      </c>
      <c r="K74" s="40"/>
      <c r="L74" s="132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0.32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2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1" customFormat="1" ht="29.28" customHeight="1">
      <c r="A76" s="174"/>
      <c r="B76" s="175"/>
      <c r="C76" s="176" t="s">
        <v>93</v>
      </c>
      <c r="D76" s="177" t="s">
        <v>54</v>
      </c>
      <c r="E76" s="177" t="s">
        <v>50</v>
      </c>
      <c r="F76" s="177" t="s">
        <v>51</v>
      </c>
      <c r="G76" s="177" t="s">
        <v>94</v>
      </c>
      <c r="H76" s="177" t="s">
        <v>95</v>
      </c>
      <c r="I76" s="177" t="s">
        <v>96</v>
      </c>
      <c r="J76" s="177" t="s">
        <v>86</v>
      </c>
      <c r="K76" s="178" t="s">
        <v>97</v>
      </c>
      <c r="L76" s="179"/>
      <c r="M76" s="92" t="s">
        <v>19</v>
      </c>
      <c r="N76" s="93" t="s">
        <v>39</v>
      </c>
      <c r="O76" s="93" t="s">
        <v>98</v>
      </c>
      <c r="P76" s="93" t="s">
        <v>99</v>
      </c>
      <c r="Q76" s="93" t="s">
        <v>100</v>
      </c>
      <c r="R76" s="93" t="s">
        <v>101</v>
      </c>
      <c r="S76" s="93" t="s">
        <v>102</v>
      </c>
      <c r="T76" s="94" t="s">
        <v>103</v>
      </c>
      <c r="U76" s="174"/>
      <c r="V76" s="174"/>
      <c r="W76" s="174"/>
      <c r="X76" s="174"/>
      <c r="Y76" s="174"/>
      <c r="Z76" s="174"/>
      <c r="AA76" s="174"/>
      <c r="AB76" s="174"/>
      <c r="AC76" s="174"/>
      <c r="AD76" s="174"/>
      <c r="AE76" s="174"/>
    </row>
    <row r="77" s="2" customFormat="1" ht="22.8" customHeight="1">
      <c r="A77" s="38"/>
      <c r="B77" s="39"/>
      <c r="C77" s="99" t="s">
        <v>104</v>
      </c>
      <c r="D77" s="40"/>
      <c r="E77" s="40"/>
      <c r="F77" s="40"/>
      <c r="G77" s="40"/>
      <c r="H77" s="40"/>
      <c r="I77" s="40"/>
      <c r="J77" s="180">
        <f>BK77</f>
        <v>0</v>
      </c>
      <c r="K77" s="40"/>
      <c r="L77" s="44"/>
      <c r="M77" s="95"/>
      <c r="N77" s="181"/>
      <c r="O77" s="96"/>
      <c r="P77" s="182">
        <f>P78</f>
        <v>0</v>
      </c>
      <c r="Q77" s="96"/>
      <c r="R77" s="182">
        <f>R78</f>
        <v>0</v>
      </c>
      <c r="S77" s="96"/>
      <c r="T77" s="183">
        <f>T78</f>
        <v>0</v>
      </c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T77" s="17" t="s">
        <v>68</v>
      </c>
      <c r="AU77" s="17" t="s">
        <v>87</v>
      </c>
      <c r="BK77" s="184">
        <f>BK78</f>
        <v>0</v>
      </c>
    </row>
    <row r="78" s="12" customFormat="1" ht="25.92" customHeight="1">
      <c r="A78" s="12"/>
      <c r="B78" s="185"/>
      <c r="C78" s="186"/>
      <c r="D78" s="187" t="s">
        <v>68</v>
      </c>
      <c r="E78" s="188" t="s">
        <v>105</v>
      </c>
      <c r="F78" s="188" t="s">
        <v>106</v>
      </c>
      <c r="G78" s="186"/>
      <c r="H78" s="186"/>
      <c r="I78" s="189"/>
      <c r="J78" s="190">
        <f>BK78</f>
        <v>0</v>
      </c>
      <c r="K78" s="186"/>
      <c r="L78" s="191"/>
      <c r="M78" s="192"/>
      <c r="N78" s="193"/>
      <c r="O78" s="193"/>
      <c r="P78" s="194">
        <f>P79+P89+P95</f>
        <v>0</v>
      </c>
      <c r="Q78" s="193"/>
      <c r="R78" s="194">
        <f>R79+R89+R95</f>
        <v>0</v>
      </c>
      <c r="S78" s="193"/>
      <c r="T78" s="195">
        <f>T79+T89+T95</f>
        <v>0</v>
      </c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R78" s="196" t="s">
        <v>107</v>
      </c>
      <c r="AT78" s="197" t="s">
        <v>68</v>
      </c>
      <c r="AU78" s="197" t="s">
        <v>69</v>
      </c>
      <c r="AY78" s="196" t="s">
        <v>108</v>
      </c>
      <c r="BK78" s="198">
        <f>BK79+BK89+BK95</f>
        <v>0</v>
      </c>
    </row>
    <row r="79" s="12" customFormat="1" ht="22.8" customHeight="1">
      <c r="A79" s="12"/>
      <c r="B79" s="185"/>
      <c r="C79" s="186"/>
      <c r="D79" s="187" t="s">
        <v>68</v>
      </c>
      <c r="E79" s="199" t="s">
        <v>109</v>
      </c>
      <c r="F79" s="199" t="s">
        <v>110</v>
      </c>
      <c r="G79" s="186"/>
      <c r="H79" s="186"/>
      <c r="I79" s="189"/>
      <c r="J79" s="200">
        <f>BK79</f>
        <v>0</v>
      </c>
      <c r="K79" s="186"/>
      <c r="L79" s="191"/>
      <c r="M79" s="192"/>
      <c r="N79" s="193"/>
      <c r="O79" s="193"/>
      <c r="P79" s="194">
        <f>SUM(P80:P88)</f>
        <v>0</v>
      </c>
      <c r="Q79" s="193"/>
      <c r="R79" s="194">
        <f>SUM(R80:R88)</f>
        <v>0</v>
      </c>
      <c r="S79" s="193"/>
      <c r="T79" s="195">
        <f>SUM(T80:T88)</f>
        <v>0</v>
      </c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R79" s="196" t="s">
        <v>107</v>
      </c>
      <c r="AT79" s="197" t="s">
        <v>68</v>
      </c>
      <c r="AU79" s="197" t="s">
        <v>74</v>
      </c>
      <c r="AY79" s="196" t="s">
        <v>108</v>
      </c>
      <c r="BK79" s="198">
        <f>SUM(BK80:BK88)</f>
        <v>0</v>
      </c>
    </row>
    <row r="80" s="2" customFormat="1" ht="16.5" customHeight="1">
      <c r="A80" s="38"/>
      <c r="B80" s="39"/>
      <c r="C80" s="201" t="s">
        <v>74</v>
      </c>
      <c r="D80" s="201" t="s">
        <v>111</v>
      </c>
      <c r="E80" s="202" t="s">
        <v>112</v>
      </c>
      <c r="F80" s="203" t="s">
        <v>113</v>
      </c>
      <c r="G80" s="204" t="s">
        <v>114</v>
      </c>
      <c r="H80" s="205">
        <v>1</v>
      </c>
      <c r="I80" s="206"/>
      <c r="J80" s="207">
        <f>ROUND(I80*H80,2)</f>
        <v>0</v>
      </c>
      <c r="K80" s="203" t="s">
        <v>115</v>
      </c>
      <c r="L80" s="44"/>
      <c r="M80" s="208" t="s">
        <v>19</v>
      </c>
      <c r="N80" s="209" t="s">
        <v>40</v>
      </c>
      <c r="O80" s="84"/>
      <c r="P80" s="210">
        <f>O80*H80</f>
        <v>0</v>
      </c>
      <c r="Q80" s="210">
        <v>0</v>
      </c>
      <c r="R80" s="210">
        <f>Q80*H80</f>
        <v>0</v>
      </c>
      <c r="S80" s="210">
        <v>0</v>
      </c>
      <c r="T80" s="211">
        <f>S80*H80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R80" s="212" t="s">
        <v>116</v>
      </c>
      <c r="AT80" s="212" t="s">
        <v>111</v>
      </c>
      <c r="AU80" s="212" t="s">
        <v>79</v>
      </c>
      <c r="AY80" s="17" t="s">
        <v>108</v>
      </c>
      <c r="BE80" s="213">
        <f>IF(N80="základní",J80,0)</f>
        <v>0</v>
      </c>
      <c r="BF80" s="213">
        <f>IF(N80="snížená",J80,0)</f>
        <v>0</v>
      </c>
      <c r="BG80" s="213">
        <f>IF(N80="zákl. přenesená",J80,0)</f>
        <v>0</v>
      </c>
      <c r="BH80" s="213">
        <f>IF(N80="sníž. přenesená",J80,0)</f>
        <v>0</v>
      </c>
      <c r="BI80" s="213">
        <f>IF(N80="nulová",J80,0)</f>
        <v>0</v>
      </c>
      <c r="BJ80" s="17" t="s">
        <v>74</v>
      </c>
      <c r="BK80" s="213">
        <f>ROUND(I80*H80,2)</f>
        <v>0</v>
      </c>
      <c r="BL80" s="17" t="s">
        <v>116</v>
      </c>
      <c r="BM80" s="212" t="s">
        <v>117</v>
      </c>
    </row>
    <row r="81" s="2" customFormat="1">
      <c r="A81" s="38"/>
      <c r="B81" s="39"/>
      <c r="C81" s="40"/>
      <c r="D81" s="214" t="s">
        <v>118</v>
      </c>
      <c r="E81" s="40"/>
      <c r="F81" s="215" t="s">
        <v>119</v>
      </c>
      <c r="G81" s="40"/>
      <c r="H81" s="40"/>
      <c r="I81" s="216"/>
      <c r="J81" s="40"/>
      <c r="K81" s="40"/>
      <c r="L81" s="44"/>
      <c r="M81" s="217"/>
      <c r="N81" s="218"/>
      <c r="O81" s="84"/>
      <c r="P81" s="84"/>
      <c r="Q81" s="84"/>
      <c r="R81" s="84"/>
      <c r="S81" s="84"/>
      <c r="T81" s="85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118</v>
      </c>
      <c r="AU81" s="17" t="s">
        <v>79</v>
      </c>
    </row>
    <row r="82" s="2" customFormat="1" ht="16.5" customHeight="1">
      <c r="A82" s="38"/>
      <c r="B82" s="39"/>
      <c r="C82" s="201" t="s">
        <v>79</v>
      </c>
      <c r="D82" s="201" t="s">
        <v>111</v>
      </c>
      <c r="E82" s="202" t="s">
        <v>120</v>
      </c>
      <c r="F82" s="203" t="s">
        <v>121</v>
      </c>
      <c r="G82" s="204" t="s">
        <v>114</v>
      </c>
      <c r="H82" s="205">
        <v>1</v>
      </c>
      <c r="I82" s="206"/>
      <c r="J82" s="207">
        <f>ROUND(I82*H82,2)</f>
        <v>0</v>
      </c>
      <c r="K82" s="203" t="s">
        <v>115</v>
      </c>
      <c r="L82" s="44"/>
      <c r="M82" s="208" t="s">
        <v>19</v>
      </c>
      <c r="N82" s="209" t="s">
        <v>40</v>
      </c>
      <c r="O82" s="84"/>
      <c r="P82" s="210">
        <f>O82*H82</f>
        <v>0</v>
      </c>
      <c r="Q82" s="210">
        <v>0</v>
      </c>
      <c r="R82" s="210">
        <f>Q82*H82</f>
        <v>0</v>
      </c>
      <c r="S82" s="210">
        <v>0</v>
      </c>
      <c r="T82" s="211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12" t="s">
        <v>116</v>
      </c>
      <c r="AT82" s="212" t="s">
        <v>111</v>
      </c>
      <c r="AU82" s="212" t="s">
        <v>79</v>
      </c>
      <c r="AY82" s="17" t="s">
        <v>108</v>
      </c>
      <c r="BE82" s="213">
        <f>IF(N82="základní",J82,0)</f>
        <v>0</v>
      </c>
      <c r="BF82" s="213">
        <f>IF(N82="snížená",J82,0)</f>
        <v>0</v>
      </c>
      <c r="BG82" s="213">
        <f>IF(N82="zákl. přenesená",J82,0)</f>
        <v>0</v>
      </c>
      <c r="BH82" s="213">
        <f>IF(N82="sníž. přenesená",J82,0)</f>
        <v>0</v>
      </c>
      <c r="BI82" s="213">
        <f>IF(N82="nulová",J82,0)</f>
        <v>0</v>
      </c>
      <c r="BJ82" s="17" t="s">
        <v>74</v>
      </c>
      <c r="BK82" s="213">
        <f>ROUND(I82*H82,2)</f>
        <v>0</v>
      </c>
      <c r="BL82" s="17" t="s">
        <v>116</v>
      </c>
      <c r="BM82" s="212" t="s">
        <v>122</v>
      </c>
    </row>
    <row r="83" s="2" customFormat="1">
      <c r="A83" s="38"/>
      <c r="B83" s="39"/>
      <c r="C83" s="40"/>
      <c r="D83" s="214" t="s">
        <v>118</v>
      </c>
      <c r="E83" s="40"/>
      <c r="F83" s="215" t="s">
        <v>123</v>
      </c>
      <c r="G83" s="40"/>
      <c r="H83" s="40"/>
      <c r="I83" s="216"/>
      <c r="J83" s="40"/>
      <c r="K83" s="40"/>
      <c r="L83" s="44"/>
      <c r="M83" s="217"/>
      <c r="N83" s="218"/>
      <c r="O83" s="84"/>
      <c r="P83" s="84"/>
      <c r="Q83" s="84"/>
      <c r="R83" s="84"/>
      <c r="S83" s="84"/>
      <c r="T83" s="85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118</v>
      </c>
      <c r="AU83" s="17" t="s">
        <v>79</v>
      </c>
    </row>
    <row r="84" s="2" customFormat="1">
      <c r="A84" s="38"/>
      <c r="B84" s="39"/>
      <c r="C84" s="40"/>
      <c r="D84" s="219" t="s">
        <v>124</v>
      </c>
      <c r="E84" s="40"/>
      <c r="F84" s="220" t="s">
        <v>125</v>
      </c>
      <c r="G84" s="40"/>
      <c r="H84" s="40"/>
      <c r="I84" s="216"/>
      <c r="J84" s="40"/>
      <c r="K84" s="40"/>
      <c r="L84" s="44"/>
      <c r="M84" s="217"/>
      <c r="N84" s="218"/>
      <c r="O84" s="84"/>
      <c r="P84" s="84"/>
      <c r="Q84" s="84"/>
      <c r="R84" s="84"/>
      <c r="S84" s="84"/>
      <c r="T84" s="85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124</v>
      </c>
      <c r="AU84" s="17" t="s">
        <v>79</v>
      </c>
    </row>
    <row r="85" s="2" customFormat="1" ht="16.5" customHeight="1">
      <c r="A85" s="38"/>
      <c r="B85" s="39"/>
      <c r="C85" s="201" t="s">
        <v>126</v>
      </c>
      <c r="D85" s="201" t="s">
        <v>111</v>
      </c>
      <c r="E85" s="202" t="s">
        <v>127</v>
      </c>
      <c r="F85" s="203" t="s">
        <v>128</v>
      </c>
      <c r="G85" s="204" t="s">
        <v>114</v>
      </c>
      <c r="H85" s="205">
        <v>1</v>
      </c>
      <c r="I85" s="206"/>
      <c r="J85" s="207">
        <f>ROUND(I85*H85,2)</f>
        <v>0</v>
      </c>
      <c r="K85" s="203" t="s">
        <v>115</v>
      </c>
      <c r="L85" s="44"/>
      <c r="M85" s="208" t="s">
        <v>19</v>
      </c>
      <c r="N85" s="209" t="s">
        <v>40</v>
      </c>
      <c r="O85" s="84"/>
      <c r="P85" s="210">
        <f>O85*H85</f>
        <v>0</v>
      </c>
      <c r="Q85" s="210">
        <v>0</v>
      </c>
      <c r="R85" s="210">
        <f>Q85*H85</f>
        <v>0</v>
      </c>
      <c r="S85" s="210">
        <v>0</v>
      </c>
      <c r="T85" s="211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2" t="s">
        <v>116</v>
      </c>
      <c r="AT85" s="212" t="s">
        <v>111</v>
      </c>
      <c r="AU85" s="212" t="s">
        <v>79</v>
      </c>
      <c r="AY85" s="17" t="s">
        <v>108</v>
      </c>
      <c r="BE85" s="213">
        <f>IF(N85="základní",J85,0)</f>
        <v>0</v>
      </c>
      <c r="BF85" s="213">
        <f>IF(N85="snížená",J85,0)</f>
        <v>0</v>
      </c>
      <c r="BG85" s="213">
        <f>IF(N85="zákl. přenesená",J85,0)</f>
        <v>0</v>
      </c>
      <c r="BH85" s="213">
        <f>IF(N85="sníž. přenesená",J85,0)</f>
        <v>0</v>
      </c>
      <c r="BI85" s="213">
        <f>IF(N85="nulová",J85,0)</f>
        <v>0</v>
      </c>
      <c r="BJ85" s="17" t="s">
        <v>74</v>
      </c>
      <c r="BK85" s="213">
        <f>ROUND(I85*H85,2)</f>
        <v>0</v>
      </c>
      <c r="BL85" s="17" t="s">
        <v>116</v>
      </c>
      <c r="BM85" s="212" t="s">
        <v>129</v>
      </c>
    </row>
    <row r="86" s="2" customFormat="1">
      <c r="A86" s="38"/>
      <c r="B86" s="39"/>
      <c r="C86" s="40"/>
      <c r="D86" s="214" t="s">
        <v>118</v>
      </c>
      <c r="E86" s="40"/>
      <c r="F86" s="215" t="s">
        <v>130</v>
      </c>
      <c r="G86" s="40"/>
      <c r="H86" s="40"/>
      <c r="I86" s="216"/>
      <c r="J86" s="40"/>
      <c r="K86" s="40"/>
      <c r="L86" s="44"/>
      <c r="M86" s="217"/>
      <c r="N86" s="218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118</v>
      </c>
      <c r="AU86" s="17" t="s">
        <v>79</v>
      </c>
    </row>
    <row r="87" s="2" customFormat="1" ht="24.15" customHeight="1">
      <c r="A87" s="38"/>
      <c r="B87" s="39"/>
      <c r="C87" s="201" t="s">
        <v>131</v>
      </c>
      <c r="D87" s="201" t="s">
        <v>111</v>
      </c>
      <c r="E87" s="202" t="s">
        <v>132</v>
      </c>
      <c r="F87" s="203" t="s">
        <v>133</v>
      </c>
      <c r="G87" s="204" t="s">
        <v>114</v>
      </c>
      <c r="H87" s="205">
        <v>1</v>
      </c>
      <c r="I87" s="206"/>
      <c r="J87" s="207">
        <f>ROUND(I87*H87,2)</f>
        <v>0</v>
      </c>
      <c r="K87" s="203" t="s">
        <v>115</v>
      </c>
      <c r="L87" s="44"/>
      <c r="M87" s="208" t="s">
        <v>19</v>
      </c>
      <c r="N87" s="209" t="s">
        <v>40</v>
      </c>
      <c r="O87" s="84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2" t="s">
        <v>116</v>
      </c>
      <c r="AT87" s="212" t="s">
        <v>111</v>
      </c>
      <c r="AU87" s="212" t="s">
        <v>79</v>
      </c>
      <c r="AY87" s="17" t="s">
        <v>108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7" t="s">
        <v>74</v>
      </c>
      <c r="BK87" s="213">
        <f>ROUND(I87*H87,2)</f>
        <v>0</v>
      </c>
      <c r="BL87" s="17" t="s">
        <v>116</v>
      </c>
      <c r="BM87" s="212" t="s">
        <v>134</v>
      </c>
    </row>
    <row r="88" s="2" customFormat="1">
      <c r="A88" s="38"/>
      <c r="B88" s="39"/>
      <c r="C88" s="40"/>
      <c r="D88" s="214" t="s">
        <v>118</v>
      </c>
      <c r="E88" s="40"/>
      <c r="F88" s="215" t="s">
        <v>135</v>
      </c>
      <c r="G88" s="40"/>
      <c r="H88" s="40"/>
      <c r="I88" s="216"/>
      <c r="J88" s="40"/>
      <c r="K88" s="40"/>
      <c r="L88" s="44"/>
      <c r="M88" s="217"/>
      <c r="N88" s="218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118</v>
      </c>
      <c r="AU88" s="17" t="s">
        <v>79</v>
      </c>
    </row>
    <row r="89" s="12" customFormat="1" ht="22.8" customHeight="1">
      <c r="A89" s="12"/>
      <c r="B89" s="185"/>
      <c r="C89" s="186"/>
      <c r="D89" s="187" t="s">
        <v>68</v>
      </c>
      <c r="E89" s="199" t="s">
        <v>136</v>
      </c>
      <c r="F89" s="199" t="s">
        <v>137</v>
      </c>
      <c r="G89" s="186"/>
      <c r="H89" s="186"/>
      <c r="I89" s="189"/>
      <c r="J89" s="200">
        <f>BK89</f>
        <v>0</v>
      </c>
      <c r="K89" s="186"/>
      <c r="L89" s="191"/>
      <c r="M89" s="192"/>
      <c r="N89" s="193"/>
      <c r="O89" s="193"/>
      <c r="P89" s="194">
        <f>SUM(P90:P94)</f>
        <v>0</v>
      </c>
      <c r="Q89" s="193"/>
      <c r="R89" s="194">
        <f>SUM(R90:R94)</f>
        <v>0</v>
      </c>
      <c r="S89" s="193"/>
      <c r="T89" s="195">
        <f>SUM(T90:T94)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6" t="s">
        <v>107</v>
      </c>
      <c r="AT89" s="197" t="s">
        <v>68</v>
      </c>
      <c r="AU89" s="197" t="s">
        <v>74</v>
      </c>
      <c r="AY89" s="196" t="s">
        <v>108</v>
      </c>
      <c r="BK89" s="198">
        <f>SUM(BK90:BK94)</f>
        <v>0</v>
      </c>
    </row>
    <row r="90" s="2" customFormat="1" ht="16.5" customHeight="1">
      <c r="A90" s="38"/>
      <c r="B90" s="39"/>
      <c r="C90" s="201" t="s">
        <v>107</v>
      </c>
      <c r="D90" s="201" t="s">
        <v>111</v>
      </c>
      <c r="E90" s="202" t="s">
        <v>138</v>
      </c>
      <c r="F90" s="203" t="s">
        <v>139</v>
      </c>
      <c r="G90" s="204" t="s">
        <v>114</v>
      </c>
      <c r="H90" s="205">
        <v>1</v>
      </c>
      <c r="I90" s="206"/>
      <c r="J90" s="207">
        <f>ROUND(I90*H90,2)</f>
        <v>0</v>
      </c>
      <c r="K90" s="203" t="s">
        <v>115</v>
      </c>
      <c r="L90" s="44"/>
      <c r="M90" s="208" t="s">
        <v>19</v>
      </c>
      <c r="N90" s="209" t="s">
        <v>40</v>
      </c>
      <c r="O90" s="84"/>
      <c r="P90" s="210">
        <f>O90*H90</f>
        <v>0</v>
      </c>
      <c r="Q90" s="210">
        <v>0</v>
      </c>
      <c r="R90" s="210">
        <f>Q90*H90</f>
        <v>0</v>
      </c>
      <c r="S90" s="210">
        <v>0</v>
      </c>
      <c r="T90" s="211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2" t="s">
        <v>116</v>
      </c>
      <c r="AT90" s="212" t="s">
        <v>111</v>
      </c>
      <c r="AU90" s="212" t="s">
        <v>79</v>
      </c>
      <c r="AY90" s="17" t="s">
        <v>108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7" t="s">
        <v>74</v>
      </c>
      <c r="BK90" s="213">
        <f>ROUND(I90*H90,2)</f>
        <v>0</v>
      </c>
      <c r="BL90" s="17" t="s">
        <v>116</v>
      </c>
      <c r="BM90" s="212" t="s">
        <v>140</v>
      </c>
    </row>
    <row r="91" s="2" customFormat="1">
      <c r="A91" s="38"/>
      <c r="B91" s="39"/>
      <c r="C91" s="40"/>
      <c r="D91" s="214" t="s">
        <v>118</v>
      </c>
      <c r="E91" s="40"/>
      <c r="F91" s="215" t="s">
        <v>141</v>
      </c>
      <c r="G91" s="40"/>
      <c r="H91" s="40"/>
      <c r="I91" s="216"/>
      <c r="J91" s="40"/>
      <c r="K91" s="40"/>
      <c r="L91" s="44"/>
      <c r="M91" s="217"/>
      <c r="N91" s="218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118</v>
      </c>
      <c r="AU91" s="17" t="s">
        <v>79</v>
      </c>
    </row>
    <row r="92" s="2" customFormat="1" ht="16.5" customHeight="1">
      <c r="A92" s="38"/>
      <c r="B92" s="39"/>
      <c r="C92" s="201" t="s">
        <v>142</v>
      </c>
      <c r="D92" s="201" t="s">
        <v>111</v>
      </c>
      <c r="E92" s="202" t="s">
        <v>143</v>
      </c>
      <c r="F92" s="203" t="s">
        <v>144</v>
      </c>
      <c r="G92" s="204" t="s">
        <v>114</v>
      </c>
      <c r="H92" s="205">
        <v>1</v>
      </c>
      <c r="I92" s="206"/>
      <c r="J92" s="207">
        <f>ROUND(I92*H92,2)</f>
        <v>0</v>
      </c>
      <c r="K92" s="203" t="s">
        <v>115</v>
      </c>
      <c r="L92" s="44"/>
      <c r="M92" s="208" t="s">
        <v>19</v>
      </c>
      <c r="N92" s="209" t="s">
        <v>40</v>
      </c>
      <c r="O92" s="84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2" t="s">
        <v>116</v>
      </c>
      <c r="AT92" s="212" t="s">
        <v>111</v>
      </c>
      <c r="AU92" s="212" t="s">
        <v>79</v>
      </c>
      <c r="AY92" s="17" t="s">
        <v>108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7" t="s">
        <v>74</v>
      </c>
      <c r="BK92" s="213">
        <f>ROUND(I92*H92,2)</f>
        <v>0</v>
      </c>
      <c r="BL92" s="17" t="s">
        <v>116</v>
      </c>
      <c r="BM92" s="212" t="s">
        <v>145</v>
      </c>
    </row>
    <row r="93" s="2" customFormat="1">
      <c r="A93" s="38"/>
      <c r="B93" s="39"/>
      <c r="C93" s="40"/>
      <c r="D93" s="214" t="s">
        <v>118</v>
      </c>
      <c r="E93" s="40"/>
      <c r="F93" s="215" t="s">
        <v>146</v>
      </c>
      <c r="G93" s="40"/>
      <c r="H93" s="40"/>
      <c r="I93" s="216"/>
      <c r="J93" s="40"/>
      <c r="K93" s="40"/>
      <c r="L93" s="44"/>
      <c r="M93" s="217"/>
      <c r="N93" s="218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118</v>
      </c>
      <c r="AU93" s="17" t="s">
        <v>79</v>
      </c>
    </row>
    <row r="94" s="2" customFormat="1" ht="16.5" customHeight="1">
      <c r="A94" s="38"/>
      <c r="B94" s="39"/>
      <c r="C94" s="201" t="s">
        <v>147</v>
      </c>
      <c r="D94" s="201" t="s">
        <v>111</v>
      </c>
      <c r="E94" s="202" t="s">
        <v>148</v>
      </c>
      <c r="F94" s="203" t="s">
        <v>149</v>
      </c>
      <c r="G94" s="204" t="s">
        <v>150</v>
      </c>
      <c r="H94" s="205">
        <v>1</v>
      </c>
      <c r="I94" s="206"/>
      <c r="J94" s="207">
        <f>ROUND(I94*H94,2)</f>
        <v>0</v>
      </c>
      <c r="K94" s="203" t="s">
        <v>19</v>
      </c>
      <c r="L94" s="44"/>
      <c r="M94" s="208" t="s">
        <v>19</v>
      </c>
      <c r="N94" s="209" t="s">
        <v>40</v>
      </c>
      <c r="O94" s="84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2" t="s">
        <v>116</v>
      </c>
      <c r="AT94" s="212" t="s">
        <v>111</v>
      </c>
      <c r="AU94" s="212" t="s">
        <v>79</v>
      </c>
      <c r="AY94" s="17" t="s">
        <v>108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7" t="s">
        <v>74</v>
      </c>
      <c r="BK94" s="213">
        <f>ROUND(I94*H94,2)</f>
        <v>0</v>
      </c>
      <c r="BL94" s="17" t="s">
        <v>116</v>
      </c>
      <c r="BM94" s="212" t="s">
        <v>151</v>
      </c>
    </row>
    <row r="95" s="12" customFormat="1" ht="22.8" customHeight="1">
      <c r="A95" s="12"/>
      <c r="B95" s="185"/>
      <c r="C95" s="186"/>
      <c r="D95" s="187" t="s">
        <v>68</v>
      </c>
      <c r="E95" s="199" t="s">
        <v>152</v>
      </c>
      <c r="F95" s="199" t="s">
        <v>153</v>
      </c>
      <c r="G95" s="186"/>
      <c r="H95" s="186"/>
      <c r="I95" s="189"/>
      <c r="J95" s="200">
        <f>BK95</f>
        <v>0</v>
      </c>
      <c r="K95" s="186"/>
      <c r="L95" s="191"/>
      <c r="M95" s="192"/>
      <c r="N95" s="193"/>
      <c r="O95" s="193"/>
      <c r="P95" s="194">
        <f>SUM(P96:P97)</f>
        <v>0</v>
      </c>
      <c r="Q95" s="193"/>
      <c r="R95" s="194">
        <f>SUM(R96:R97)</f>
        <v>0</v>
      </c>
      <c r="S95" s="193"/>
      <c r="T95" s="195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6" t="s">
        <v>107</v>
      </c>
      <c r="AT95" s="197" t="s">
        <v>68</v>
      </c>
      <c r="AU95" s="197" t="s">
        <v>74</v>
      </c>
      <c r="AY95" s="196" t="s">
        <v>108</v>
      </c>
      <c r="BK95" s="198">
        <f>SUM(BK96:BK97)</f>
        <v>0</v>
      </c>
    </row>
    <row r="96" s="2" customFormat="1" ht="16.5" customHeight="1">
      <c r="A96" s="38"/>
      <c r="B96" s="39"/>
      <c r="C96" s="201" t="s">
        <v>154</v>
      </c>
      <c r="D96" s="201" t="s">
        <v>111</v>
      </c>
      <c r="E96" s="202" t="s">
        <v>155</v>
      </c>
      <c r="F96" s="203" t="s">
        <v>156</v>
      </c>
      <c r="G96" s="204" t="s">
        <v>114</v>
      </c>
      <c r="H96" s="205">
        <v>4</v>
      </c>
      <c r="I96" s="206"/>
      <c r="J96" s="207">
        <f>ROUND(I96*H96,2)</f>
        <v>0</v>
      </c>
      <c r="K96" s="203" t="s">
        <v>115</v>
      </c>
      <c r="L96" s="44"/>
      <c r="M96" s="208" t="s">
        <v>19</v>
      </c>
      <c r="N96" s="209" t="s">
        <v>40</v>
      </c>
      <c r="O96" s="84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2" t="s">
        <v>116</v>
      </c>
      <c r="AT96" s="212" t="s">
        <v>111</v>
      </c>
      <c r="AU96" s="212" t="s">
        <v>79</v>
      </c>
      <c r="AY96" s="17" t="s">
        <v>108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7" t="s">
        <v>74</v>
      </c>
      <c r="BK96" s="213">
        <f>ROUND(I96*H96,2)</f>
        <v>0</v>
      </c>
      <c r="BL96" s="17" t="s">
        <v>116</v>
      </c>
      <c r="BM96" s="212" t="s">
        <v>157</v>
      </c>
    </row>
    <row r="97" s="2" customFormat="1">
      <c r="A97" s="38"/>
      <c r="B97" s="39"/>
      <c r="C97" s="40"/>
      <c r="D97" s="214" t="s">
        <v>118</v>
      </c>
      <c r="E97" s="40"/>
      <c r="F97" s="215" t="s">
        <v>158</v>
      </c>
      <c r="G97" s="40"/>
      <c r="H97" s="40"/>
      <c r="I97" s="216"/>
      <c r="J97" s="40"/>
      <c r="K97" s="40"/>
      <c r="L97" s="44"/>
      <c r="M97" s="221"/>
      <c r="N97" s="222"/>
      <c r="O97" s="223"/>
      <c r="P97" s="223"/>
      <c r="Q97" s="223"/>
      <c r="R97" s="223"/>
      <c r="S97" s="223"/>
      <c r="T97" s="224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118</v>
      </c>
      <c r="AU97" s="17" t="s">
        <v>79</v>
      </c>
    </row>
    <row r="98" s="2" customFormat="1" ht="6.96" customHeight="1">
      <c r="A98" s="38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44"/>
      <c r="M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</sheetData>
  <sheetProtection sheet="1" autoFilter="0" formatColumns="0" formatRows="0" objects="1" scenarios="1" spinCount="100000" saltValue="FH3tVMKaeuz5gB/5CFrE4UuwAWEanSFFi0xG8aNAUC3FxF+lnOcVXBPTcP4wrCFVkKP8F7mvTfRYrotQSbdQGA==" hashValue="Jdn+gA539f3Hg1YLzUf+jxVtJNufuXzuGmno2eW2AlUYj2U5oedSPMOQlHwegxibObkNjdsfdGw9j29xxzVEag==" algorithmName="SHA-512" password="CC35"/>
  <autoFilter ref="C76:K97"/>
  <mergeCells count="6">
    <mergeCell ref="E7:H7"/>
    <mergeCell ref="E16:H16"/>
    <mergeCell ref="E25:H25"/>
    <mergeCell ref="E46:H46"/>
    <mergeCell ref="E69:H69"/>
    <mergeCell ref="L2:V2"/>
  </mergeCells>
  <hyperlinks>
    <hyperlink ref="F81" r:id="rId1" display="https://podminky.urs.cz/item/CS_URS_2023_01/012103000"/>
    <hyperlink ref="F83" r:id="rId2" display="https://podminky.urs.cz/item/CS_URS_2023_01/012203000.1"/>
    <hyperlink ref="F86" r:id="rId3" display="https://podminky.urs.cz/item/CS_URS_2023_01/012303000"/>
    <hyperlink ref="F88" r:id="rId4" display="https://podminky.urs.cz/item/CS_URS_2023_01/013254000"/>
    <hyperlink ref="F91" r:id="rId5" display="https://podminky.urs.cz/item/CS_URS_2023_01/030001000"/>
    <hyperlink ref="F93" r:id="rId6" display="https://podminky.urs.cz/item/CS_URS_2023_01/034303000"/>
    <hyperlink ref="F97" r:id="rId7" display="https://podminky.urs.cz/item/CS_URS_2023_01/04319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78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0"/>
      <c r="AT3" s="17" t="s">
        <v>79</v>
      </c>
    </row>
    <row r="4" s="1" customFormat="1" ht="24.96" customHeight="1">
      <c r="B4" s="20"/>
      <c r="D4" s="129" t="s">
        <v>83</v>
      </c>
      <c r="L4" s="20"/>
      <c r="M4" s="13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1" t="s">
        <v>16</v>
      </c>
      <c r="L6" s="20"/>
    </row>
    <row r="7" s="1" customFormat="1" ht="16.5" customHeight="1">
      <c r="B7" s="20"/>
      <c r="E7" s="225" t="str">
        <f>'Rekapitulace stavby'!K6</f>
        <v>Polní cesta Krajníčko C9</v>
      </c>
      <c r="F7" s="131"/>
      <c r="G7" s="131"/>
      <c r="H7" s="131"/>
      <c r="L7" s="20"/>
    </row>
    <row r="8" s="2" customFormat="1" ht="12" customHeight="1">
      <c r="A8" s="38"/>
      <c r="B8" s="44"/>
      <c r="C8" s="38"/>
      <c r="D8" s="131" t="s">
        <v>159</v>
      </c>
      <c r="E8" s="38"/>
      <c r="F8" s="38"/>
      <c r="G8" s="38"/>
      <c r="H8" s="38"/>
      <c r="I8" s="38"/>
      <c r="J8" s="38"/>
      <c r="K8" s="38"/>
      <c r="L8" s="132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3" t="s">
        <v>160</v>
      </c>
      <c r="F9" s="38"/>
      <c r="G9" s="38"/>
      <c r="H9" s="38"/>
      <c r="I9" s="38"/>
      <c r="J9" s="38"/>
      <c r="K9" s="38"/>
      <c r="L9" s="132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2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1" t="s">
        <v>18</v>
      </c>
      <c r="E11" s="38"/>
      <c r="F11" s="134" t="s">
        <v>19</v>
      </c>
      <c r="G11" s="38"/>
      <c r="H11" s="38"/>
      <c r="I11" s="131" t="s">
        <v>20</v>
      </c>
      <c r="J11" s="134" t="s">
        <v>19</v>
      </c>
      <c r="K11" s="38"/>
      <c r="L11" s="132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1" t="s">
        <v>21</v>
      </c>
      <c r="E12" s="38"/>
      <c r="F12" s="134" t="s">
        <v>22</v>
      </c>
      <c r="G12" s="38"/>
      <c r="H12" s="38"/>
      <c r="I12" s="131" t="s">
        <v>23</v>
      </c>
      <c r="J12" s="135" t="str">
        <f>'Rekapitulace stavby'!AN8</f>
        <v>14. 4. 2022</v>
      </c>
      <c r="K12" s="38"/>
      <c r="L12" s="132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2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1" t="s">
        <v>25</v>
      </c>
      <c r="E14" s="38"/>
      <c r="F14" s="38"/>
      <c r="G14" s="38"/>
      <c r="H14" s="38"/>
      <c r="I14" s="131" t="s">
        <v>26</v>
      </c>
      <c r="J14" s="134" t="str">
        <f>IF('Rekapitulace stavby'!AN10="","",'Rekapitulace stavby'!AN10)</f>
        <v/>
      </c>
      <c r="K14" s="38"/>
      <c r="L14" s="132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4" t="str">
        <f>IF('Rekapitulace stavby'!E11="","",'Rekapitulace stavby'!E11)</f>
        <v xml:space="preserve"> </v>
      </c>
      <c r="F15" s="38"/>
      <c r="G15" s="38"/>
      <c r="H15" s="38"/>
      <c r="I15" s="131" t="s">
        <v>27</v>
      </c>
      <c r="J15" s="134" t="str">
        <f>IF('Rekapitulace stavby'!AN11="","",'Rekapitulace stavby'!AN11)</f>
        <v/>
      </c>
      <c r="K15" s="38"/>
      <c r="L15" s="132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2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1" t="s">
        <v>28</v>
      </c>
      <c r="E17" s="38"/>
      <c r="F17" s="38"/>
      <c r="G17" s="38"/>
      <c r="H17" s="38"/>
      <c r="I17" s="131" t="s">
        <v>26</v>
      </c>
      <c r="J17" s="33" t="str">
        <f>'Rekapitulace stavby'!AN13</f>
        <v>Vyplň údaj</v>
      </c>
      <c r="K17" s="38"/>
      <c r="L17" s="132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4"/>
      <c r="G18" s="134"/>
      <c r="H18" s="134"/>
      <c r="I18" s="131" t="s">
        <v>27</v>
      </c>
      <c r="J18" s="33" t="str">
        <f>'Rekapitulace stavby'!AN14</f>
        <v>Vyplň údaj</v>
      </c>
      <c r="K18" s="38"/>
      <c r="L18" s="132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2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1" t="s">
        <v>30</v>
      </c>
      <c r="E20" s="38"/>
      <c r="F20" s="38"/>
      <c r="G20" s="38"/>
      <c r="H20" s="38"/>
      <c r="I20" s="131" t="s">
        <v>26</v>
      </c>
      <c r="J20" s="134" t="str">
        <f>IF('Rekapitulace stavby'!AN16="","",'Rekapitulace stavby'!AN16)</f>
        <v/>
      </c>
      <c r="K20" s="38"/>
      <c r="L20" s="132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4" t="str">
        <f>IF('Rekapitulace stavby'!E17="","",'Rekapitulace stavby'!E17)</f>
        <v xml:space="preserve"> </v>
      </c>
      <c r="F21" s="38"/>
      <c r="G21" s="38"/>
      <c r="H21" s="38"/>
      <c r="I21" s="131" t="s">
        <v>27</v>
      </c>
      <c r="J21" s="134" t="str">
        <f>IF('Rekapitulace stavby'!AN17="","",'Rekapitulace stavby'!AN17)</f>
        <v/>
      </c>
      <c r="K21" s="38"/>
      <c r="L21" s="132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2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1" t="s">
        <v>32</v>
      </c>
      <c r="E23" s="38"/>
      <c r="F23" s="38"/>
      <c r="G23" s="38"/>
      <c r="H23" s="38"/>
      <c r="I23" s="131" t="s">
        <v>26</v>
      </c>
      <c r="J23" s="134" t="str">
        <f>IF('Rekapitulace stavby'!AN19="","",'Rekapitulace stavby'!AN19)</f>
        <v/>
      </c>
      <c r="K23" s="38"/>
      <c r="L23" s="132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4" t="str">
        <f>IF('Rekapitulace stavby'!E20="","",'Rekapitulace stavby'!E20)</f>
        <v xml:space="preserve"> </v>
      </c>
      <c r="F24" s="38"/>
      <c r="G24" s="38"/>
      <c r="H24" s="38"/>
      <c r="I24" s="131" t="s">
        <v>27</v>
      </c>
      <c r="J24" s="134" t="str">
        <f>IF('Rekapitulace stavby'!AN20="","",'Rekapitulace stavby'!AN20)</f>
        <v/>
      </c>
      <c r="K24" s="38"/>
      <c r="L24" s="132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2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1" t="s">
        <v>33</v>
      </c>
      <c r="E26" s="38"/>
      <c r="F26" s="38"/>
      <c r="G26" s="38"/>
      <c r="H26" s="38"/>
      <c r="I26" s="38"/>
      <c r="J26" s="38"/>
      <c r="K26" s="38"/>
      <c r="L26" s="132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2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0"/>
      <c r="E29" s="140"/>
      <c r="F29" s="140"/>
      <c r="G29" s="140"/>
      <c r="H29" s="140"/>
      <c r="I29" s="140"/>
      <c r="J29" s="140"/>
      <c r="K29" s="140"/>
      <c r="L29" s="132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1" t="s">
        <v>35</v>
      </c>
      <c r="E30" s="38"/>
      <c r="F30" s="38"/>
      <c r="G30" s="38"/>
      <c r="H30" s="38"/>
      <c r="I30" s="38"/>
      <c r="J30" s="142">
        <f>ROUND(J87, 2)</f>
        <v>0</v>
      </c>
      <c r="K30" s="38"/>
      <c r="L30" s="132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0"/>
      <c r="E31" s="140"/>
      <c r="F31" s="140"/>
      <c r="G31" s="140"/>
      <c r="H31" s="140"/>
      <c r="I31" s="140"/>
      <c r="J31" s="140"/>
      <c r="K31" s="140"/>
      <c r="L31" s="132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3" t="s">
        <v>37</v>
      </c>
      <c r="G32" s="38"/>
      <c r="H32" s="38"/>
      <c r="I32" s="143" t="s">
        <v>36</v>
      </c>
      <c r="J32" s="143" t="s">
        <v>38</v>
      </c>
      <c r="K32" s="38"/>
      <c r="L32" s="132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4" t="s">
        <v>39</v>
      </c>
      <c r="E33" s="131" t="s">
        <v>40</v>
      </c>
      <c r="F33" s="145">
        <f>ROUND((SUM(BE87:BE235)),  2)</f>
        <v>0</v>
      </c>
      <c r="G33" s="38"/>
      <c r="H33" s="38"/>
      <c r="I33" s="146">
        <v>0.20999999999999999</v>
      </c>
      <c r="J33" s="145">
        <f>ROUND(((SUM(BE87:BE235))*I33),  2)</f>
        <v>0</v>
      </c>
      <c r="K33" s="38"/>
      <c r="L33" s="132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1" t="s">
        <v>41</v>
      </c>
      <c r="F34" s="145">
        <f>ROUND((SUM(BF87:BF235)),  2)</f>
        <v>0</v>
      </c>
      <c r="G34" s="38"/>
      <c r="H34" s="38"/>
      <c r="I34" s="146">
        <v>0.12</v>
      </c>
      <c r="J34" s="145">
        <f>ROUND(((SUM(BF87:BF235))*I34),  2)</f>
        <v>0</v>
      </c>
      <c r="K34" s="38"/>
      <c r="L34" s="132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1" t="s">
        <v>42</v>
      </c>
      <c r="F35" s="145">
        <f>ROUND((SUM(BG87:BG235)),  2)</f>
        <v>0</v>
      </c>
      <c r="G35" s="38"/>
      <c r="H35" s="38"/>
      <c r="I35" s="146">
        <v>0.20999999999999999</v>
      </c>
      <c r="J35" s="145">
        <f>0</f>
        <v>0</v>
      </c>
      <c r="K35" s="38"/>
      <c r="L35" s="132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1" t="s">
        <v>43</v>
      </c>
      <c r="F36" s="145">
        <f>ROUND((SUM(BH87:BH235)),  2)</f>
        <v>0</v>
      </c>
      <c r="G36" s="38"/>
      <c r="H36" s="38"/>
      <c r="I36" s="146">
        <v>0.12</v>
      </c>
      <c r="J36" s="145">
        <f>0</f>
        <v>0</v>
      </c>
      <c r="K36" s="38"/>
      <c r="L36" s="132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1" t="s">
        <v>44</v>
      </c>
      <c r="F37" s="145">
        <f>ROUND((SUM(BI87:BI235)),  2)</f>
        <v>0</v>
      </c>
      <c r="G37" s="38"/>
      <c r="H37" s="38"/>
      <c r="I37" s="146">
        <v>0</v>
      </c>
      <c r="J37" s="145">
        <f>0</f>
        <v>0</v>
      </c>
      <c r="K37" s="38"/>
      <c r="L37" s="132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2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7"/>
      <c r="D39" s="148" t="s">
        <v>45</v>
      </c>
      <c r="E39" s="149"/>
      <c r="F39" s="149"/>
      <c r="G39" s="150" t="s">
        <v>46</v>
      </c>
      <c r="H39" s="151" t="s">
        <v>47</v>
      </c>
      <c r="I39" s="149"/>
      <c r="J39" s="152">
        <f>SUM(J30:J37)</f>
        <v>0</v>
      </c>
      <c r="K39" s="153"/>
      <c r="L39" s="132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84</v>
      </c>
      <c r="D45" s="40"/>
      <c r="E45" s="40"/>
      <c r="F45" s="40"/>
      <c r="G45" s="40"/>
      <c r="H45" s="40"/>
      <c r="I45" s="40"/>
      <c r="J45" s="40"/>
      <c r="K45" s="40"/>
      <c r="L45" s="132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2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2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226" t="str">
        <f>E7</f>
        <v>Polní cesta Krajníčko C9</v>
      </c>
      <c r="F48" s="32"/>
      <c r="G48" s="32"/>
      <c r="H48" s="32"/>
      <c r="I48" s="40"/>
      <c r="J48" s="40"/>
      <c r="K48" s="40"/>
      <c r="L48" s="132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159</v>
      </c>
      <c r="D49" s="40"/>
      <c r="E49" s="40"/>
      <c r="F49" s="40"/>
      <c r="G49" s="40"/>
      <c r="H49" s="40"/>
      <c r="I49" s="40"/>
      <c r="J49" s="40"/>
      <c r="K49" s="40"/>
      <c r="L49" s="132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202411011 - SO 01</v>
      </c>
      <c r="F50" s="40"/>
      <c r="G50" s="40"/>
      <c r="H50" s="40"/>
      <c r="I50" s="40"/>
      <c r="J50" s="40"/>
      <c r="K50" s="40"/>
      <c r="L50" s="132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2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2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2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2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2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2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58" t="s">
        <v>85</v>
      </c>
      <c r="D57" s="159"/>
      <c r="E57" s="159"/>
      <c r="F57" s="159"/>
      <c r="G57" s="159"/>
      <c r="H57" s="159"/>
      <c r="I57" s="159"/>
      <c r="J57" s="160" t="s">
        <v>86</v>
      </c>
      <c r="K57" s="159"/>
      <c r="L57" s="132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2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1" t="s">
        <v>67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2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87</v>
      </c>
    </row>
    <row r="60" s="9" customFormat="1" ht="24.96" customHeight="1">
      <c r="A60" s="9"/>
      <c r="B60" s="162"/>
      <c r="C60" s="163"/>
      <c r="D60" s="164" t="s">
        <v>161</v>
      </c>
      <c r="E60" s="165"/>
      <c r="F60" s="165"/>
      <c r="G60" s="165"/>
      <c r="H60" s="165"/>
      <c r="I60" s="165"/>
      <c r="J60" s="166">
        <f>J88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162</v>
      </c>
      <c r="E61" s="171"/>
      <c r="F61" s="171"/>
      <c r="G61" s="171"/>
      <c r="H61" s="171"/>
      <c r="I61" s="171"/>
      <c r="J61" s="172">
        <f>J89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163</v>
      </c>
      <c r="E62" s="171"/>
      <c r="F62" s="171"/>
      <c r="G62" s="171"/>
      <c r="H62" s="171"/>
      <c r="I62" s="171"/>
      <c r="J62" s="172">
        <f>J139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164</v>
      </c>
      <c r="E63" s="171"/>
      <c r="F63" s="171"/>
      <c r="G63" s="171"/>
      <c r="H63" s="171"/>
      <c r="I63" s="171"/>
      <c r="J63" s="172">
        <f>J144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165</v>
      </c>
      <c r="E64" s="171"/>
      <c r="F64" s="171"/>
      <c r="G64" s="171"/>
      <c r="H64" s="171"/>
      <c r="I64" s="171"/>
      <c r="J64" s="172">
        <f>J186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8"/>
      <c r="C65" s="169"/>
      <c r="D65" s="170" t="s">
        <v>166</v>
      </c>
      <c r="E65" s="171"/>
      <c r="F65" s="171"/>
      <c r="G65" s="171"/>
      <c r="H65" s="171"/>
      <c r="I65" s="171"/>
      <c r="J65" s="172">
        <f>J200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8"/>
      <c r="C66" s="169"/>
      <c r="D66" s="170" t="s">
        <v>167</v>
      </c>
      <c r="E66" s="171"/>
      <c r="F66" s="171"/>
      <c r="G66" s="171"/>
      <c r="H66" s="171"/>
      <c r="I66" s="171"/>
      <c r="J66" s="172">
        <f>J219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8"/>
      <c r="C67" s="169"/>
      <c r="D67" s="170" t="s">
        <v>168</v>
      </c>
      <c r="E67" s="171"/>
      <c r="F67" s="171"/>
      <c r="G67" s="171"/>
      <c r="H67" s="171"/>
      <c r="I67" s="171"/>
      <c r="J67" s="172">
        <f>J233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2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2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2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92</v>
      </c>
      <c r="D74" s="40"/>
      <c r="E74" s="40"/>
      <c r="F74" s="40"/>
      <c r="G74" s="40"/>
      <c r="H74" s="40"/>
      <c r="I74" s="40"/>
      <c r="J74" s="40"/>
      <c r="K74" s="40"/>
      <c r="L74" s="132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2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2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226" t="str">
        <f>E7</f>
        <v>Polní cesta Krajníčko C9</v>
      </c>
      <c r="F77" s="32"/>
      <c r="G77" s="32"/>
      <c r="H77" s="32"/>
      <c r="I77" s="40"/>
      <c r="J77" s="40"/>
      <c r="K77" s="40"/>
      <c r="L77" s="132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159</v>
      </c>
      <c r="D78" s="40"/>
      <c r="E78" s="40"/>
      <c r="F78" s="40"/>
      <c r="G78" s="40"/>
      <c r="H78" s="40"/>
      <c r="I78" s="40"/>
      <c r="J78" s="40"/>
      <c r="K78" s="40"/>
      <c r="L78" s="132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202411011 - SO 01</v>
      </c>
      <c r="F79" s="40"/>
      <c r="G79" s="40"/>
      <c r="H79" s="40"/>
      <c r="I79" s="40"/>
      <c r="J79" s="40"/>
      <c r="K79" s="40"/>
      <c r="L79" s="132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2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 xml:space="preserve"> </v>
      </c>
      <c r="G81" s="40"/>
      <c r="H81" s="40"/>
      <c r="I81" s="32" t="s">
        <v>23</v>
      </c>
      <c r="J81" s="72" t="str">
        <f>IF(J12="","",J12)</f>
        <v>14. 4. 2022</v>
      </c>
      <c r="K81" s="40"/>
      <c r="L81" s="132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2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 xml:space="preserve"> </v>
      </c>
      <c r="G83" s="40"/>
      <c r="H83" s="40"/>
      <c r="I83" s="32" t="s">
        <v>30</v>
      </c>
      <c r="J83" s="36" t="str">
        <f>E21</f>
        <v xml:space="preserve"> </v>
      </c>
      <c r="K83" s="40"/>
      <c r="L83" s="132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28</v>
      </c>
      <c r="D84" s="40"/>
      <c r="E84" s="40"/>
      <c r="F84" s="27" t="str">
        <f>IF(E18="","",E18)</f>
        <v>Vyplň údaj</v>
      </c>
      <c r="G84" s="40"/>
      <c r="H84" s="40"/>
      <c r="I84" s="32" t="s">
        <v>32</v>
      </c>
      <c r="J84" s="36" t="str">
        <f>E24</f>
        <v xml:space="preserve"> </v>
      </c>
      <c r="K84" s="40"/>
      <c r="L84" s="132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2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4"/>
      <c r="B86" s="175"/>
      <c r="C86" s="176" t="s">
        <v>93</v>
      </c>
      <c r="D86" s="177" t="s">
        <v>54</v>
      </c>
      <c r="E86" s="177" t="s">
        <v>50</v>
      </c>
      <c r="F86" s="177" t="s">
        <v>51</v>
      </c>
      <c r="G86" s="177" t="s">
        <v>94</v>
      </c>
      <c r="H86" s="177" t="s">
        <v>95</v>
      </c>
      <c r="I86" s="177" t="s">
        <v>96</v>
      </c>
      <c r="J86" s="177" t="s">
        <v>86</v>
      </c>
      <c r="K86" s="178" t="s">
        <v>97</v>
      </c>
      <c r="L86" s="179"/>
      <c r="M86" s="92" t="s">
        <v>19</v>
      </c>
      <c r="N86" s="93" t="s">
        <v>39</v>
      </c>
      <c r="O86" s="93" t="s">
        <v>98</v>
      </c>
      <c r="P86" s="93" t="s">
        <v>99</v>
      </c>
      <c r="Q86" s="93" t="s">
        <v>100</v>
      </c>
      <c r="R86" s="93" t="s">
        <v>101</v>
      </c>
      <c r="S86" s="93" t="s">
        <v>102</v>
      </c>
      <c r="T86" s="94" t="s">
        <v>103</v>
      </c>
      <c r="U86" s="174"/>
      <c r="V86" s="174"/>
      <c r="W86" s="174"/>
      <c r="X86" s="174"/>
      <c r="Y86" s="174"/>
      <c r="Z86" s="174"/>
      <c r="AA86" s="174"/>
      <c r="AB86" s="174"/>
      <c r="AC86" s="174"/>
      <c r="AD86" s="174"/>
      <c r="AE86" s="174"/>
    </row>
    <row r="87" s="2" customFormat="1" ht="22.8" customHeight="1">
      <c r="A87" s="38"/>
      <c r="B87" s="39"/>
      <c r="C87" s="99" t="s">
        <v>104</v>
      </c>
      <c r="D87" s="40"/>
      <c r="E87" s="40"/>
      <c r="F87" s="40"/>
      <c r="G87" s="40"/>
      <c r="H87" s="40"/>
      <c r="I87" s="40"/>
      <c r="J87" s="180">
        <f>BK87</f>
        <v>0</v>
      </c>
      <c r="K87" s="40"/>
      <c r="L87" s="44"/>
      <c r="M87" s="95"/>
      <c r="N87" s="181"/>
      <c r="O87" s="96"/>
      <c r="P87" s="182">
        <f>P88</f>
        <v>0</v>
      </c>
      <c r="Q87" s="96"/>
      <c r="R87" s="182">
        <f>R88</f>
        <v>677.00887917000011</v>
      </c>
      <c r="S87" s="96"/>
      <c r="T87" s="183">
        <f>T88</f>
        <v>6.0940000000000003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68</v>
      </c>
      <c r="AU87" s="17" t="s">
        <v>87</v>
      </c>
      <c r="BK87" s="184">
        <f>BK88</f>
        <v>0</v>
      </c>
    </row>
    <row r="88" s="12" customFormat="1" ht="25.92" customHeight="1">
      <c r="A88" s="12"/>
      <c r="B88" s="185"/>
      <c r="C88" s="186"/>
      <c r="D88" s="187" t="s">
        <v>68</v>
      </c>
      <c r="E88" s="188" t="s">
        <v>169</v>
      </c>
      <c r="F88" s="188" t="s">
        <v>170</v>
      </c>
      <c r="G88" s="186"/>
      <c r="H88" s="186"/>
      <c r="I88" s="189"/>
      <c r="J88" s="190">
        <f>BK88</f>
        <v>0</v>
      </c>
      <c r="K88" s="186"/>
      <c r="L88" s="191"/>
      <c r="M88" s="192"/>
      <c r="N88" s="193"/>
      <c r="O88" s="193"/>
      <c r="P88" s="194">
        <f>P89+P139+P144+P186+P200+P219+P233</f>
        <v>0</v>
      </c>
      <c r="Q88" s="193"/>
      <c r="R88" s="194">
        <f>R89+R139+R144+R186+R200+R219+R233</f>
        <v>677.00887917000011</v>
      </c>
      <c r="S88" s="193"/>
      <c r="T88" s="195">
        <f>T89+T139+T144+T186+T200+T219+T233</f>
        <v>6.0940000000000003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6" t="s">
        <v>74</v>
      </c>
      <c r="AT88" s="197" t="s">
        <v>68</v>
      </c>
      <c r="AU88" s="197" t="s">
        <v>69</v>
      </c>
      <c r="AY88" s="196" t="s">
        <v>108</v>
      </c>
      <c r="BK88" s="198">
        <f>BK89+BK139+BK144+BK186+BK200+BK219+BK233</f>
        <v>0</v>
      </c>
    </row>
    <row r="89" s="12" customFormat="1" ht="22.8" customHeight="1">
      <c r="A89" s="12"/>
      <c r="B89" s="185"/>
      <c r="C89" s="186"/>
      <c r="D89" s="187" t="s">
        <v>68</v>
      </c>
      <c r="E89" s="199" t="s">
        <v>74</v>
      </c>
      <c r="F89" s="199" t="s">
        <v>171</v>
      </c>
      <c r="G89" s="186"/>
      <c r="H89" s="186"/>
      <c r="I89" s="189"/>
      <c r="J89" s="200">
        <f>BK89</f>
        <v>0</v>
      </c>
      <c r="K89" s="186"/>
      <c r="L89" s="191"/>
      <c r="M89" s="192"/>
      <c r="N89" s="193"/>
      <c r="O89" s="193"/>
      <c r="P89" s="194">
        <f>SUM(P90:P138)</f>
        <v>0</v>
      </c>
      <c r="Q89" s="193"/>
      <c r="R89" s="194">
        <f>SUM(R90:R138)</f>
        <v>126.99800000000001</v>
      </c>
      <c r="S89" s="193"/>
      <c r="T89" s="195">
        <f>SUM(T90:T138)</f>
        <v>1.8700000000000001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6" t="s">
        <v>74</v>
      </c>
      <c r="AT89" s="197" t="s">
        <v>68</v>
      </c>
      <c r="AU89" s="197" t="s">
        <v>74</v>
      </c>
      <c r="AY89" s="196" t="s">
        <v>108</v>
      </c>
      <c r="BK89" s="198">
        <f>SUM(BK90:BK138)</f>
        <v>0</v>
      </c>
    </row>
    <row r="90" s="2" customFormat="1" ht="37.8" customHeight="1">
      <c r="A90" s="38"/>
      <c r="B90" s="39"/>
      <c r="C90" s="201" t="s">
        <v>74</v>
      </c>
      <c r="D90" s="201" t="s">
        <v>111</v>
      </c>
      <c r="E90" s="202" t="s">
        <v>172</v>
      </c>
      <c r="F90" s="203" t="s">
        <v>173</v>
      </c>
      <c r="G90" s="204" t="s">
        <v>174</v>
      </c>
      <c r="H90" s="205">
        <v>8.5</v>
      </c>
      <c r="I90" s="206"/>
      <c r="J90" s="207">
        <f>ROUND(I90*H90,2)</f>
        <v>0</v>
      </c>
      <c r="K90" s="203" t="s">
        <v>175</v>
      </c>
      <c r="L90" s="44"/>
      <c r="M90" s="208" t="s">
        <v>19</v>
      </c>
      <c r="N90" s="209" t="s">
        <v>40</v>
      </c>
      <c r="O90" s="84"/>
      <c r="P90" s="210">
        <f>O90*H90</f>
        <v>0</v>
      </c>
      <c r="Q90" s="210">
        <v>0</v>
      </c>
      <c r="R90" s="210">
        <f>Q90*H90</f>
        <v>0</v>
      </c>
      <c r="S90" s="210">
        <v>0.22</v>
      </c>
      <c r="T90" s="211">
        <f>S90*H90</f>
        <v>1.8700000000000001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2" t="s">
        <v>131</v>
      </c>
      <c r="AT90" s="212" t="s">
        <v>111</v>
      </c>
      <c r="AU90" s="212" t="s">
        <v>79</v>
      </c>
      <c r="AY90" s="17" t="s">
        <v>108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7" t="s">
        <v>74</v>
      </c>
      <c r="BK90" s="213">
        <f>ROUND(I90*H90,2)</f>
        <v>0</v>
      </c>
      <c r="BL90" s="17" t="s">
        <v>131</v>
      </c>
      <c r="BM90" s="212" t="s">
        <v>176</v>
      </c>
    </row>
    <row r="91" s="2" customFormat="1">
      <c r="A91" s="38"/>
      <c r="B91" s="39"/>
      <c r="C91" s="40"/>
      <c r="D91" s="214" t="s">
        <v>118</v>
      </c>
      <c r="E91" s="40"/>
      <c r="F91" s="215" t="s">
        <v>177</v>
      </c>
      <c r="G91" s="40"/>
      <c r="H91" s="40"/>
      <c r="I91" s="216"/>
      <c r="J91" s="40"/>
      <c r="K91" s="40"/>
      <c r="L91" s="44"/>
      <c r="M91" s="217"/>
      <c r="N91" s="218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118</v>
      </c>
      <c r="AU91" s="17" t="s">
        <v>79</v>
      </c>
    </row>
    <row r="92" s="13" customFormat="1">
      <c r="A92" s="13"/>
      <c r="B92" s="227"/>
      <c r="C92" s="228"/>
      <c r="D92" s="219" t="s">
        <v>178</v>
      </c>
      <c r="E92" s="229" t="s">
        <v>19</v>
      </c>
      <c r="F92" s="230" t="s">
        <v>179</v>
      </c>
      <c r="G92" s="228"/>
      <c r="H92" s="231">
        <v>8.5</v>
      </c>
      <c r="I92" s="232"/>
      <c r="J92" s="228"/>
      <c r="K92" s="228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178</v>
      </c>
      <c r="AU92" s="237" t="s">
        <v>79</v>
      </c>
      <c r="AV92" s="13" t="s">
        <v>79</v>
      </c>
      <c r="AW92" s="13" t="s">
        <v>31</v>
      </c>
      <c r="AX92" s="13" t="s">
        <v>74</v>
      </c>
      <c r="AY92" s="237" t="s">
        <v>108</v>
      </c>
    </row>
    <row r="93" s="2" customFormat="1" ht="16.5" customHeight="1">
      <c r="A93" s="38"/>
      <c r="B93" s="39"/>
      <c r="C93" s="201" t="s">
        <v>79</v>
      </c>
      <c r="D93" s="201" t="s">
        <v>111</v>
      </c>
      <c r="E93" s="202" t="s">
        <v>180</v>
      </c>
      <c r="F93" s="203" t="s">
        <v>181</v>
      </c>
      <c r="G93" s="204" t="s">
        <v>174</v>
      </c>
      <c r="H93" s="205">
        <v>120</v>
      </c>
      <c r="I93" s="206"/>
      <c r="J93" s="207">
        <f>ROUND(I93*H93,2)</f>
        <v>0</v>
      </c>
      <c r="K93" s="203" t="s">
        <v>175</v>
      </c>
      <c r="L93" s="44"/>
      <c r="M93" s="208" t="s">
        <v>19</v>
      </c>
      <c r="N93" s="209" t="s">
        <v>40</v>
      </c>
      <c r="O93" s="84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2" t="s">
        <v>131</v>
      </c>
      <c r="AT93" s="212" t="s">
        <v>111</v>
      </c>
      <c r="AU93" s="212" t="s">
        <v>79</v>
      </c>
      <c r="AY93" s="17" t="s">
        <v>108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7" t="s">
        <v>74</v>
      </c>
      <c r="BK93" s="213">
        <f>ROUND(I93*H93,2)</f>
        <v>0</v>
      </c>
      <c r="BL93" s="17" t="s">
        <v>131</v>
      </c>
      <c r="BM93" s="212" t="s">
        <v>182</v>
      </c>
    </row>
    <row r="94" s="2" customFormat="1">
      <c r="A94" s="38"/>
      <c r="B94" s="39"/>
      <c r="C94" s="40"/>
      <c r="D94" s="214" t="s">
        <v>118</v>
      </c>
      <c r="E94" s="40"/>
      <c r="F94" s="215" t="s">
        <v>183</v>
      </c>
      <c r="G94" s="40"/>
      <c r="H94" s="40"/>
      <c r="I94" s="216"/>
      <c r="J94" s="40"/>
      <c r="K94" s="40"/>
      <c r="L94" s="44"/>
      <c r="M94" s="217"/>
      <c r="N94" s="218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118</v>
      </c>
      <c r="AU94" s="17" t="s">
        <v>79</v>
      </c>
    </row>
    <row r="95" s="2" customFormat="1" ht="21.75" customHeight="1">
      <c r="A95" s="38"/>
      <c r="B95" s="39"/>
      <c r="C95" s="201" t="s">
        <v>126</v>
      </c>
      <c r="D95" s="201" t="s">
        <v>111</v>
      </c>
      <c r="E95" s="202" t="s">
        <v>184</v>
      </c>
      <c r="F95" s="203" t="s">
        <v>185</v>
      </c>
      <c r="G95" s="204" t="s">
        <v>186</v>
      </c>
      <c r="H95" s="205">
        <v>206.19999999999999</v>
      </c>
      <c r="I95" s="206"/>
      <c r="J95" s="207">
        <f>ROUND(I95*H95,2)</f>
        <v>0</v>
      </c>
      <c r="K95" s="203" t="s">
        <v>175</v>
      </c>
      <c r="L95" s="44"/>
      <c r="M95" s="208" t="s">
        <v>19</v>
      </c>
      <c r="N95" s="209" t="s">
        <v>40</v>
      </c>
      <c r="O95" s="84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2" t="s">
        <v>131</v>
      </c>
      <c r="AT95" s="212" t="s">
        <v>111</v>
      </c>
      <c r="AU95" s="212" t="s">
        <v>79</v>
      </c>
      <c r="AY95" s="17" t="s">
        <v>108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7" t="s">
        <v>74</v>
      </c>
      <c r="BK95" s="213">
        <f>ROUND(I95*H95,2)</f>
        <v>0</v>
      </c>
      <c r="BL95" s="17" t="s">
        <v>131</v>
      </c>
      <c r="BM95" s="212" t="s">
        <v>187</v>
      </c>
    </row>
    <row r="96" s="2" customFormat="1">
      <c r="A96" s="38"/>
      <c r="B96" s="39"/>
      <c r="C96" s="40"/>
      <c r="D96" s="214" t="s">
        <v>118</v>
      </c>
      <c r="E96" s="40"/>
      <c r="F96" s="215" t="s">
        <v>188</v>
      </c>
      <c r="G96" s="40"/>
      <c r="H96" s="40"/>
      <c r="I96" s="216"/>
      <c r="J96" s="40"/>
      <c r="K96" s="40"/>
      <c r="L96" s="44"/>
      <c r="M96" s="217"/>
      <c r="N96" s="218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118</v>
      </c>
      <c r="AU96" s="17" t="s">
        <v>79</v>
      </c>
    </row>
    <row r="97" s="2" customFormat="1" ht="37.8" customHeight="1">
      <c r="A97" s="38"/>
      <c r="B97" s="39"/>
      <c r="C97" s="201" t="s">
        <v>131</v>
      </c>
      <c r="D97" s="201" t="s">
        <v>111</v>
      </c>
      <c r="E97" s="202" t="s">
        <v>189</v>
      </c>
      <c r="F97" s="203" t="s">
        <v>190</v>
      </c>
      <c r="G97" s="204" t="s">
        <v>186</v>
      </c>
      <c r="H97" s="205">
        <v>7.7999999999999998</v>
      </c>
      <c r="I97" s="206"/>
      <c r="J97" s="207">
        <f>ROUND(I97*H97,2)</f>
        <v>0</v>
      </c>
      <c r="K97" s="203" t="s">
        <v>175</v>
      </c>
      <c r="L97" s="44"/>
      <c r="M97" s="208" t="s">
        <v>19</v>
      </c>
      <c r="N97" s="209" t="s">
        <v>40</v>
      </c>
      <c r="O97" s="84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2" t="s">
        <v>131</v>
      </c>
      <c r="AT97" s="212" t="s">
        <v>111</v>
      </c>
      <c r="AU97" s="212" t="s">
        <v>79</v>
      </c>
      <c r="AY97" s="17" t="s">
        <v>108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7" t="s">
        <v>74</v>
      </c>
      <c r="BK97" s="213">
        <f>ROUND(I97*H97,2)</f>
        <v>0</v>
      </c>
      <c r="BL97" s="17" t="s">
        <v>131</v>
      </c>
      <c r="BM97" s="212" t="s">
        <v>191</v>
      </c>
    </row>
    <row r="98" s="2" customFormat="1">
      <c r="A98" s="38"/>
      <c r="B98" s="39"/>
      <c r="C98" s="40"/>
      <c r="D98" s="214" t="s">
        <v>118</v>
      </c>
      <c r="E98" s="40"/>
      <c r="F98" s="215" t="s">
        <v>192</v>
      </c>
      <c r="G98" s="40"/>
      <c r="H98" s="40"/>
      <c r="I98" s="216"/>
      <c r="J98" s="40"/>
      <c r="K98" s="40"/>
      <c r="L98" s="44"/>
      <c r="M98" s="217"/>
      <c r="N98" s="218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118</v>
      </c>
      <c r="AU98" s="17" t="s">
        <v>79</v>
      </c>
    </row>
    <row r="99" s="13" customFormat="1">
      <c r="A99" s="13"/>
      <c r="B99" s="227"/>
      <c r="C99" s="228"/>
      <c r="D99" s="219" t="s">
        <v>178</v>
      </c>
      <c r="E99" s="229" t="s">
        <v>19</v>
      </c>
      <c r="F99" s="230" t="s">
        <v>193</v>
      </c>
      <c r="G99" s="228"/>
      <c r="H99" s="231">
        <v>7.7999999999999998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178</v>
      </c>
      <c r="AU99" s="237" t="s">
        <v>79</v>
      </c>
      <c r="AV99" s="13" t="s">
        <v>79</v>
      </c>
      <c r="AW99" s="13" t="s">
        <v>31</v>
      </c>
      <c r="AX99" s="13" t="s">
        <v>74</v>
      </c>
      <c r="AY99" s="237" t="s">
        <v>108</v>
      </c>
    </row>
    <row r="100" s="2" customFormat="1" ht="37.8" customHeight="1">
      <c r="A100" s="38"/>
      <c r="B100" s="39"/>
      <c r="C100" s="201" t="s">
        <v>107</v>
      </c>
      <c r="D100" s="201" t="s">
        <v>111</v>
      </c>
      <c r="E100" s="202" t="s">
        <v>194</v>
      </c>
      <c r="F100" s="203" t="s">
        <v>195</v>
      </c>
      <c r="G100" s="204" t="s">
        <v>186</v>
      </c>
      <c r="H100" s="205">
        <v>30</v>
      </c>
      <c r="I100" s="206"/>
      <c r="J100" s="207">
        <f>ROUND(I100*H100,2)</f>
        <v>0</v>
      </c>
      <c r="K100" s="203" t="s">
        <v>175</v>
      </c>
      <c r="L100" s="44"/>
      <c r="M100" s="208" t="s">
        <v>19</v>
      </c>
      <c r="N100" s="209" t="s">
        <v>40</v>
      </c>
      <c r="O100" s="84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2" t="s">
        <v>131</v>
      </c>
      <c r="AT100" s="212" t="s">
        <v>111</v>
      </c>
      <c r="AU100" s="212" t="s">
        <v>79</v>
      </c>
      <c r="AY100" s="17" t="s">
        <v>108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7" t="s">
        <v>74</v>
      </c>
      <c r="BK100" s="213">
        <f>ROUND(I100*H100,2)</f>
        <v>0</v>
      </c>
      <c r="BL100" s="17" t="s">
        <v>131</v>
      </c>
      <c r="BM100" s="212" t="s">
        <v>196</v>
      </c>
    </row>
    <row r="101" s="2" customFormat="1">
      <c r="A101" s="38"/>
      <c r="B101" s="39"/>
      <c r="C101" s="40"/>
      <c r="D101" s="214" t="s">
        <v>118</v>
      </c>
      <c r="E101" s="40"/>
      <c r="F101" s="215" t="s">
        <v>197</v>
      </c>
      <c r="G101" s="40"/>
      <c r="H101" s="40"/>
      <c r="I101" s="216"/>
      <c r="J101" s="40"/>
      <c r="K101" s="40"/>
      <c r="L101" s="44"/>
      <c r="M101" s="217"/>
      <c r="N101" s="218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118</v>
      </c>
      <c r="AU101" s="17" t="s">
        <v>79</v>
      </c>
    </row>
    <row r="102" s="2" customFormat="1">
      <c r="A102" s="38"/>
      <c r="B102" s="39"/>
      <c r="C102" s="40"/>
      <c r="D102" s="219" t="s">
        <v>124</v>
      </c>
      <c r="E102" s="40"/>
      <c r="F102" s="220" t="s">
        <v>198</v>
      </c>
      <c r="G102" s="40"/>
      <c r="H102" s="40"/>
      <c r="I102" s="216"/>
      <c r="J102" s="40"/>
      <c r="K102" s="40"/>
      <c r="L102" s="44"/>
      <c r="M102" s="217"/>
      <c r="N102" s="218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124</v>
      </c>
      <c r="AU102" s="17" t="s">
        <v>79</v>
      </c>
    </row>
    <row r="103" s="13" customFormat="1">
      <c r="A103" s="13"/>
      <c r="B103" s="227"/>
      <c r="C103" s="228"/>
      <c r="D103" s="219" t="s">
        <v>178</v>
      </c>
      <c r="E103" s="229" t="s">
        <v>19</v>
      </c>
      <c r="F103" s="230" t="s">
        <v>199</v>
      </c>
      <c r="G103" s="228"/>
      <c r="H103" s="231">
        <v>30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178</v>
      </c>
      <c r="AU103" s="237" t="s">
        <v>79</v>
      </c>
      <c r="AV103" s="13" t="s">
        <v>79</v>
      </c>
      <c r="AW103" s="13" t="s">
        <v>31</v>
      </c>
      <c r="AX103" s="13" t="s">
        <v>74</v>
      </c>
      <c r="AY103" s="237" t="s">
        <v>108</v>
      </c>
    </row>
    <row r="104" s="2" customFormat="1" ht="37.8" customHeight="1">
      <c r="A104" s="38"/>
      <c r="B104" s="39"/>
      <c r="C104" s="201" t="s">
        <v>142</v>
      </c>
      <c r="D104" s="201" t="s">
        <v>111</v>
      </c>
      <c r="E104" s="202" t="s">
        <v>200</v>
      </c>
      <c r="F104" s="203" t="s">
        <v>201</v>
      </c>
      <c r="G104" s="204" t="s">
        <v>186</v>
      </c>
      <c r="H104" s="205">
        <v>169.30000000000001</v>
      </c>
      <c r="I104" s="206"/>
      <c r="J104" s="207">
        <f>ROUND(I104*H104,2)</f>
        <v>0</v>
      </c>
      <c r="K104" s="203" t="s">
        <v>175</v>
      </c>
      <c r="L104" s="44"/>
      <c r="M104" s="208" t="s">
        <v>19</v>
      </c>
      <c r="N104" s="209" t="s">
        <v>40</v>
      </c>
      <c r="O104" s="84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2" t="s">
        <v>131</v>
      </c>
      <c r="AT104" s="212" t="s">
        <v>111</v>
      </c>
      <c r="AU104" s="212" t="s">
        <v>79</v>
      </c>
      <c r="AY104" s="17" t="s">
        <v>108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7" t="s">
        <v>74</v>
      </c>
      <c r="BK104" s="213">
        <f>ROUND(I104*H104,2)</f>
        <v>0</v>
      </c>
      <c r="BL104" s="17" t="s">
        <v>131</v>
      </c>
      <c r="BM104" s="212" t="s">
        <v>202</v>
      </c>
    </row>
    <row r="105" s="2" customFormat="1">
      <c r="A105" s="38"/>
      <c r="B105" s="39"/>
      <c r="C105" s="40"/>
      <c r="D105" s="214" t="s">
        <v>118</v>
      </c>
      <c r="E105" s="40"/>
      <c r="F105" s="215" t="s">
        <v>203</v>
      </c>
      <c r="G105" s="40"/>
      <c r="H105" s="40"/>
      <c r="I105" s="216"/>
      <c r="J105" s="40"/>
      <c r="K105" s="40"/>
      <c r="L105" s="44"/>
      <c r="M105" s="217"/>
      <c r="N105" s="218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118</v>
      </c>
      <c r="AU105" s="17" t="s">
        <v>79</v>
      </c>
    </row>
    <row r="106" s="13" customFormat="1">
      <c r="A106" s="13"/>
      <c r="B106" s="227"/>
      <c r="C106" s="228"/>
      <c r="D106" s="219" t="s">
        <v>178</v>
      </c>
      <c r="E106" s="229" t="s">
        <v>19</v>
      </c>
      <c r="F106" s="230" t="s">
        <v>204</v>
      </c>
      <c r="G106" s="228"/>
      <c r="H106" s="231">
        <v>169.30000000000001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178</v>
      </c>
      <c r="AU106" s="237" t="s">
        <v>79</v>
      </c>
      <c r="AV106" s="13" t="s">
        <v>79</v>
      </c>
      <c r="AW106" s="13" t="s">
        <v>31</v>
      </c>
      <c r="AX106" s="13" t="s">
        <v>74</v>
      </c>
      <c r="AY106" s="237" t="s">
        <v>108</v>
      </c>
    </row>
    <row r="107" s="2" customFormat="1" ht="24.15" customHeight="1">
      <c r="A107" s="38"/>
      <c r="B107" s="39"/>
      <c r="C107" s="201" t="s">
        <v>147</v>
      </c>
      <c r="D107" s="201" t="s">
        <v>111</v>
      </c>
      <c r="E107" s="202" t="s">
        <v>205</v>
      </c>
      <c r="F107" s="203" t="s">
        <v>206</v>
      </c>
      <c r="G107" s="204" t="s">
        <v>186</v>
      </c>
      <c r="H107" s="205">
        <v>218.83000000000001</v>
      </c>
      <c r="I107" s="206"/>
      <c r="J107" s="207">
        <f>ROUND(I107*H107,2)</f>
        <v>0</v>
      </c>
      <c r="K107" s="203" t="s">
        <v>175</v>
      </c>
      <c r="L107" s="44"/>
      <c r="M107" s="208" t="s">
        <v>19</v>
      </c>
      <c r="N107" s="209" t="s">
        <v>40</v>
      </c>
      <c r="O107" s="84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2" t="s">
        <v>131</v>
      </c>
      <c r="AT107" s="212" t="s">
        <v>111</v>
      </c>
      <c r="AU107" s="212" t="s">
        <v>79</v>
      </c>
      <c r="AY107" s="17" t="s">
        <v>108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7" t="s">
        <v>74</v>
      </c>
      <c r="BK107" s="213">
        <f>ROUND(I107*H107,2)</f>
        <v>0</v>
      </c>
      <c r="BL107" s="17" t="s">
        <v>131</v>
      </c>
      <c r="BM107" s="212" t="s">
        <v>207</v>
      </c>
    </row>
    <row r="108" s="2" customFormat="1">
      <c r="A108" s="38"/>
      <c r="B108" s="39"/>
      <c r="C108" s="40"/>
      <c r="D108" s="214" t="s">
        <v>118</v>
      </c>
      <c r="E108" s="40"/>
      <c r="F108" s="215" t="s">
        <v>208</v>
      </c>
      <c r="G108" s="40"/>
      <c r="H108" s="40"/>
      <c r="I108" s="216"/>
      <c r="J108" s="40"/>
      <c r="K108" s="40"/>
      <c r="L108" s="44"/>
      <c r="M108" s="217"/>
      <c r="N108" s="218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118</v>
      </c>
      <c r="AU108" s="17" t="s">
        <v>79</v>
      </c>
    </row>
    <row r="109" s="13" customFormat="1">
      <c r="A109" s="13"/>
      <c r="B109" s="227"/>
      <c r="C109" s="228"/>
      <c r="D109" s="219" t="s">
        <v>178</v>
      </c>
      <c r="E109" s="229" t="s">
        <v>19</v>
      </c>
      <c r="F109" s="230" t="s">
        <v>209</v>
      </c>
      <c r="G109" s="228"/>
      <c r="H109" s="231">
        <v>218.83000000000001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178</v>
      </c>
      <c r="AU109" s="237" t="s">
        <v>79</v>
      </c>
      <c r="AV109" s="13" t="s">
        <v>79</v>
      </c>
      <c r="AW109" s="13" t="s">
        <v>31</v>
      </c>
      <c r="AX109" s="13" t="s">
        <v>74</v>
      </c>
      <c r="AY109" s="237" t="s">
        <v>108</v>
      </c>
    </row>
    <row r="110" s="2" customFormat="1" ht="24.15" customHeight="1">
      <c r="A110" s="38"/>
      <c r="B110" s="39"/>
      <c r="C110" s="201" t="s">
        <v>154</v>
      </c>
      <c r="D110" s="201" t="s">
        <v>111</v>
      </c>
      <c r="E110" s="202" t="s">
        <v>210</v>
      </c>
      <c r="F110" s="203" t="s">
        <v>211</v>
      </c>
      <c r="G110" s="204" t="s">
        <v>186</v>
      </c>
      <c r="H110" s="205">
        <v>3.8999999999999999</v>
      </c>
      <c r="I110" s="206"/>
      <c r="J110" s="207">
        <f>ROUND(I110*H110,2)</f>
        <v>0</v>
      </c>
      <c r="K110" s="203" t="s">
        <v>175</v>
      </c>
      <c r="L110" s="44"/>
      <c r="M110" s="208" t="s">
        <v>19</v>
      </c>
      <c r="N110" s="209" t="s">
        <v>40</v>
      </c>
      <c r="O110" s="84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2" t="s">
        <v>131</v>
      </c>
      <c r="AT110" s="212" t="s">
        <v>111</v>
      </c>
      <c r="AU110" s="212" t="s">
        <v>79</v>
      </c>
      <c r="AY110" s="17" t="s">
        <v>108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7" t="s">
        <v>74</v>
      </c>
      <c r="BK110" s="213">
        <f>ROUND(I110*H110,2)</f>
        <v>0</v>
      </c>
      <c r="BL110" s="17" t="s">
        <v>131</v>
      </c>
      <c r="BM110" s="212" t="s">
        <v>212</v>
      </c>
    </row>
    <row r="111" s="2" customFormat="1">
      <c r="A111" s="38"/>
      <c r="B111" s="39"/>
      <c r="C111" s="40"/>
      <c r="D111" s="214" t="s">
        <v>118</v>
      </c>
      <c r="E111" s="40"/>
      <c r="F111" s="215" t="s">
        <v>213</v>
      </c>
      <c r="G111" s="40"/>
      <c r="H111" s="40"/>
      <c r="I111" s="216"/>
      <c r="J111" s="40"/>
      <c r="K111" s="40"/>
      <c r="L111" s="44"/>
      <c r="M111" s="217"/>
      <c r="N111" s="218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118</v>
      </c>
      <c r="AU111" s="17" t="s">
        <v>79</v>
      </c>
    </row>
    <row r="112" s="2" customFormat="1" ht="24.15" customHeight="1">
      <c r="A112" s="38"/>
      <c r="B112" s="39"/>
      <c r="C112" s="201" t="s">
        <v>214</v>
      </c>
      <c r="D112" s="201" t="s">
        <v>111</v>
      </c>
      <c r="E112" s="202" t="s">
        <v>215</v>
      </c>
      <c r="F112" s="203" t="s">
        <v>216</v>
      </c>
      <c r="G112" s="204" t="s">
        <v>217</v>
      </c>
      <c r="H112" s="205">
        <v>296.27499999999998</v>
      </c>
      <c r="I112" s="206"/>
      <c r="J112" s="207">
        <f>ROUND(I112*H112,2)</f>
        <v>0</v>
      </c>
      <c r="K112" s="203" t="s">
        <v>175</v>
      </c>
      <c r="L112" s="44"/>
      <c r="M112" s="208" t="s">
        <v>19</v>
      </c>
      <c r="N112" s="209" t="s">
        <v>40</v>
      </c>
      <c r="O112" s="84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2" t="s">
        <v>131</v>
      </c>
      <c r="AT112" s="212" t="s">
        <v>111</v>
      </c>
      <c r="AU112" s="212" t="s">
        <v>79</v>
      </c>
      <c r="AY112" s="17" t="s">
        <v>108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7" t="s">
        <v>74</v>
      </c>
      <c r="BK112" s="213">
        <f>ROUND(I112*H112,2)</f>
        <v>0</v>
      </c>
      <c r="BL112" s="17" t="s">
        <v>131</v>
      </c>
      <c r="BM112" s="212" t="s">
        <v>218</v>
      </c>
    </row>
    <row r="113" s="2" customFormat="1">
      <c r="A113" s="38"/>
      <c r="B113" s="39"/>
      <c r="C113" s="40"/>
      <c r="D113" s="214" t="s">
        <v>118</v>
      </c>
      <c r="E113" s="40"/>
      <c r="F113" s="215" t="s">
        <v>219</v>
      </c>
      <c r="G113" s="40"/>
      <c r="H113" s="40"/>
      <c r="I113" s="216"/>
      <c r="J113" s="40"/>
      <c r="K113" s="40"/>
      <c r="L113" s="44"/>
      <c r="M113" s="217"/>
      <c r="N113" s="218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118</v>
      </c>
      <c r="AU113" s="17" t="s">
        <v>79</v>
      </c>
    </row>
    <row r="114" s="13" customFormat="1">
      <c r="A114" s="13"/>
      <c r="B114" s="227"/>
      <c r="C114" s="228"/>
      <c r="D114" s="219" t="s">
        <v>178</v>
      </c>
      <c r="E114" s="229" t="s">
        <v>19</v>
      </c>
      <c r="F114" s="230" t="s">
        <v>220</v>
      </c>
      <c r="G114" s="228"/>
      <c r="H114" s="231">
        <v>296.27499999999998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178</v>
      </c>
      <c r="AU114" s="237" t="s">
        <v>79</v>
      </c>
      <c r="AV114" s="13" t="s">
        <v>79</v>
      </c>
      <c r="AW114" s="13" t="s">
        <v>31</v>
      </c>
      <c r="AX114" s="13" t="s">
        <v>74</v>
      </c>
      <c r="AY114" s="237" t="s">
        <v>108</v>
      </c>
    </row>
    <row r="115" s="2" customFormat="1" ht="24.15" customHeight="1">
      <c r="A115" s="38"/>
      <c r="B115" s="39"/>
      <c r="C115" s="201" t="s">
        <v>221</v>
      </c>
      <c r="D115" s="201" t="s">
        <v>111</v>
      </c>
      <c r="E115" s="202" t="s">
        <v>222</v>
      </c>
      <c r="F115" s="203" t="s">
        <v>223</v>
      </c>
      <c r="G115" s="204" t="s">
        <v>186</v>
      </c>
      <c r="H115" s="205">
        <v>207.09999999999999</v>
      </c>
      <c r="I115" s="206"/>
      <c r="J115" s="207">
        <f>ROUND(I115*H115,2)</f>
        <v>0</v>
      </c>
      <c r="K115" s="203" t="s">
        <v>175</v>
      </c>
      <c r="L115" s="44"/>
      <c r="M115" s="208" t="s">
        <v>19</v>
      </c>
      <c r="N115" s="209" t="s">
        <v>40</v>
      </c>
      <c r="O115" s="84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2" t="s">
        <v>131</v>
      </c>
      <c r="AT115" s="212" t="s">
        <v>111</v>
      </c>
      <c r="AU115" s="212" t="s">
        <v>79</v>
      </c>
      <c r="AY115" s="17" t="s">
        <v>108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7" t="s">
        <v>74</v>
      </c>
      <c r="BK115" s="213">
        <f>ROUND(I115*H115,2)</f>
        <v>0</v>
      </c>
      <c r="BL115" s="17" t="s">
        <v>131</v>
      </c>
      <c r="BM115" s="212" t="s">
        <v>224</v>
      </c>
    </row>
    <row r="116" s="2" customFormat="1">
      <c r="A116" s="38"/>
      <c r="B116" s="39"/>
      <c r="C116" s="40"/>
      <c r="D116" s="214" t="s">
        <v>118</v>
      </c>
      <c r="E116" s="40"/>
      <c r="F116" s="215" t="s">
        <v>225</v>
      </c>
      <c r="G116" s="40"/>
      <c r="H116" s="40"/>
      <c r="I116" s="216"/>
      <c r="J116" s="40"/>
      <c r="K116" s="40"/>
      <c r="L116" s="44"/>
      <c r="M116" s="217"/>
      <c r="N116" s="218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118</v>
      </c>
      <c r="AU116" s="17" t="s">
        <v>79</v>
      </c>
    </row>
    <row r="117" s="13" customFormat="1">
      <c r="A117" s="13"/>
      <c r="B117" s="227"/>
      <c r="C117" s="228"/>
      <c r="D117" s="219" t="s">
        <v>178</v>
      </c>
      <c r="E117" s="229" t="s">
        <v>19</v>
      </c>
      <c r="F117" s="230" t="s">
        <v>226</v>
      </c>
      <c r="G117" s="228"/>
      <c r="H117" s="231">
        <v>207.09999999999999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178</v>
      </c>
      <c r="AU117" s="237" t="s">
        <v>79</v>
      </c>
      <c r="AV117" s="13" t="s">
        <v>79</v>
      </c>
      <c r="AW117" s="13" t="s">
        <v>31</v>
      </c>
      <c r="AX117" s="13" t="s">
        <v>74</v>
      </c>
      <c r="AY117" s="237" t="s">
        <v>108</v>
      </c>
    </row>
    <row r="118" s="2" customFormat="1" ht="24.15" customHeight="1">
      <c r="A118" s="38"/>
      <c r="B118" s="39"/>
      <c r="C118" s="201" t="s">
        <v>227</v>
      </c>
      <c r="D118" s="201" t="s">
        <v>111</v>
      </c>
      <c r="E118" s="202" t="s">
        <v>228</v>
      </c>
      <c r="F118" s="203" t="s">
        <v>229</v>
      </c>
      <c r="G118" s="204" t="s">
        <v>186</v>
      </c>
      <c r="H118" s="205">
        <v>2.4199999999999999</v>
      </c>
      <c r="I118" s="206"/>
      <c r="J118" s="207">
        <f>ROUND(I118*H118,2)</f>
        <v>0</v>
      </c>
      <c r="K118" s="203" t="s">
        <v>175</v>
      </c>
      <c r="L118" s="44"/>
      <c r="M118" s="208" t="s">
        <v>19</v>
      </c>
      <c r="N118" s="209" t="s">
        <v>40</v>
      </c>
      <c r="O118" s="84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2" t="s">
        <v>131</v>
      </c>
      <c r="AT118" s="212" t="s">
        <v>111</v>
      </c>
      <c r="AU118" s="212" t="s">
        <v>79</v>
      </c>
      <c r="AY118" s="17" t="s">
        <v>108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7" t="s">
        <v>74</v>
      </c>
      <c r="BK118" s="213">
        <f>ROUND(I118*H118,2)</f>
        <v>0</v>
      </c>
      <c r="BL118" s="17" t="s">
        <v>131</v>
      </c>
      <c r="BM118" s="212" t="s">
        <v>230</v>
      </c>
    </row>
    <row r="119" s="2" customFormat="1">
      <c r="A119" s="38"/>
      <c r="B119" s="39"/>
      <c r="C119" s="40"/>
      <c r="D119" s="214" t="s">
        <v>118</v>
      </c>
      <c r="E119" s="40"/>
      <c r="F119" s="215" t="s">
        <v>231</v>
      </c>
      <c r="G119" s="40"/>
      <c r="H119" s="40"/>
      <c r="I119" s="216"/>
      <c r="J119" s="40"/>
      <c r="K119" s="40"/>
      <c r="L119" s="44"/>
      <c r="M119" s="217"/>
      <c r="N119" s="218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118</v>
      </c>
      <c r="AU119" s="17" t="s">
        <v>79</v>
      </c>
    </row>
    <row r="120" s="2" customFormat="1">
      <c r="A120" s="38"/>
      <c r="B120" s="39"/>
      <c r="C120" s="40"/>
      <c r="D120" s="219" t="s">
        <v>124</v>
      </c>
      <c r="E120" s="40"/>
      <c r="F120" s="220" t="s">
        <v>232</v>
      </c>
      <c r="G120" s="40"/>
      <c r="H120" s="40"/>
      <c r="I120" s="216"/>
      <c r="J120" s="40"/>
      <c r="K120" s="40"/>
      <c r="L120" s="44"/>
      <c r="M120" s="217"/>
      <c r="N120" s="218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124</v>
      </c>
      <c r="AU120" s="17" t="s">
        <v>79</v>
      </c>
    </row>
    <row r="121" s="13" customFormat="1">
      <c r="A121" s="13"/>
      <c r="B121" s="227"/>
      <c r="C121" s="228"/>
      <c r="D121" s="219" t="s">
        <v>178</v>
      </c>
      <c r="E121" s="229" t="s">
        <v>19</v>
      </c>
      <c r="F121" s="230" t="s">
        <v>233</v>
      </c>
      <c r="G121" s="228"/>
      <c r="H121" s="231">
        <v>2.4199999999999999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178</v>
      </c>
      <c r="AU121" s="237" t="s">
        <v>79</v>
      </c>
      <c r="AV121" s="13" t="s">
        <v>79</v>
      </c>
      <c r="AW121" s="13" t="s">
        <v>31</v>
      </c>
      <c r="AX121" s="13" t="s">
        <v>74</v>
      </c>
      <c r="AY121" s="237" t="s">
        <v>108</v>
      </c>
    </row>
    <row r="122" s="2" customFormat="1" ht="16.5" customHeight="1">
      <c r="A122" s="38"/>
      <c r="B122" s="39"/>
      <c r="C122" s="238" t="s">
        <v>8</v>
      </c>
      <c r="D122" s="238" t="s">
        <v>234</v>
      </c>
      <c r="E122" s="239" t="s">
        <v>235</v>
      </c>
      <c r="F122" s="240" t="s">
        <v>236</v>
      </c>
      <c r="G122" s="241" t="s">
        <v>217</v>
      </c>
      <c r="H122" s="242">
        <v>4.2350000000000003</v>
      </c>
      <c r="I122" s="243"/>
      <c r="J122" s="244">
        <f>ROUND(I122*H122,2)</f>
        <v>0</v>
      </c>
      <c r="K122" s="240" t="s">
        <v>175</v>
      </c>
      <c r="L122" s="245"/>
      <c r="M122" s="246" t="s">
        <v>19</v>
      </c>
      <c r="N122" s="247" t="s">
        <v>40</v>
      </c>
      <c r="O122" s="84"/>
      <c r="P122" s="210">
        <f>O122*H122</f>
        <v>0</v>
      </c>
      <c r="Q122" s="210">
        <v>1</v>
      </c>
      <c r="R122" s="210">
        <f>Q122*H122</f>
        <v>4.2350000000000003</v>
      </c>
      <c r="S122" s="210">
        <v>0</v>
      </c>
      <c r="T122" s="211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2" t="s">
        <v>154</v>
      </c>
      <c r="AT122" s="212" t="s">
        <v>234</v>
      </c>
      <c r="AU122" s="212" t="s">
        <v>79</v>
      </c>
      <c r="AY122" s="17" t="s">
        <v>108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7" t="s">
        <v>74</v>
      </c>
      <c r="BK122" s="213">
        <f>ROUND(I122*H122,2)</f>
        <v>0</v>
      </c>
      <c r="BL122" s="17" t="s">
        <v>131</v>
      </c>
      <c r="BM122" s="212" t="s">
        <v>237</v>
      </c>
    </row>
    <row r="123" s="13" customFormat="1">
      <c r="A123" s="13"/>
      <c r="B123" s="227"/>
      <c r="C123" s="228"/>
      <c r="D123" s="219" t="s">
        <v>178</v>
      </c>
      <c r="E123" s="229" t="s">
        <v>19</v>
      </c>
      <c r="F123" s="230" t="s">
        <v>238</v>
      </c>
      <c r="G123" s="228"/>
      <c r="H123" s="231">
        <v>4.2350000000000003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178</v>
      </c>
      <c r="AU123" s="237" t="s">
        <v>79</v>
      </c>
      <c r="AV123" s="13" t="s">
        <v>79</v>
      </c>
      <c r="AW123" s="13" t="s">
        <v>31</v>
      </c>
      <c r="AX123" s="13" t="s">
        <v>74</v>
      </c>
      <c r="AY123" s="237" t="s">
        <v>108</v>
      </c>
    </row>
    <row r="124" s="2" customFormat="1" ht="24.15" customHeight="1">
      <c r="A124" s="38"/>
      <c r="B124" s="39"/>
      <c r="C124" s="201" t="s">
        <v>239</v>
      </c>
      <c r="D124" s="201" t="s">
        <v>111</v>
      </c>
      <c r="E124" s="202" t="s">
        <v>228</v>
      </c>
      <c r="F124" s="203" t="s">
        <v>229</v>
      </c>
      <c r="G124" s="204" t="s">
        <v>186</v>
      </c>
      <c r="H124" s="205">
        <v>70.150000000000006</v>
      </c>
      <c r="I124" s="206"/>
      <c r="J124" s="207">
        <f>ROUND(I124*H124,2)</f>
        <v>0</v>
      </c>
      <c r="K124" s="203" t="s">
        <v>175</v>
      </c>
      <c r="L124" s="44"/>
      <c r="M124" s="208" t="s">
        <v>19</v>
      </c>
      <c r="N124" s="209" t="s">
        <v>40</v>
      </c>
      <c r="O124" s="84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2" t="s">
        <v>131</v>
      </c>
      <c r="AT124" s="212" t="s">
        <v>111</v>
      </c>
      <c r="AU124" s="212" t="s">
        <v>79</v>
      </c>
      <c r="AY124" s="17" t="s">
        <v>108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7" t="s">
        <v>74</v>
      </c>
      <c r="BK124" s="213">
        <f>ROUND(I124*H124,2)</f>
        <v>0</v>
      </c>
      <c r="BL124" s="17" t="s">
        <v>131</v>
      </c>
      <c r="BM124" s="212" t="s">
        <v>240</v>
      </c>
    </row>
    <row r="125" s="2" customFormat="1">
      <c r="A125" s="38"/>
      <c r="B125" s="39"/>
      <c r="C125" s="40"/>
      <c r="D125" s="214" t="s">
        <v>118</v>
      </c>
      <c r="E125" s="40"/>
      <c r="F125" s="215" t="s">
        <v>231</v>
      </c>
      <c r="G125" s="40"/>
      <c r="H125" s="40"/>
      <c r="I125" s="216"/>
      <c r="J125" s="40"/>
      <c r="K125" s="40"/>
      <c r="L125" s="44"/>
      <c r="M125" s="217"/>
      <c r="N125" s="218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118</v>
      </c>
      <c r="AU125" s="17" t="s">
        <v>79</v>
      </c>
    </row>
    <row r="126" s="2" customFormat="1">
      <c r="A126" s="38"/>
      <c r="B126" s="39"/>
      <c r="C126" s="40"/>
      <c r="D126" s="219" t="s">
        <v>124</v>
      </c>
      <c r="E126" s="40"/>
      <c r="F126" s="220" t="s">
        <v>241</v>
      </c>
      <c r="G126" s="40"/>
      <c r="H126" s="40"/>
      <c r="I126" s="216"/>
      <c r="J126" s="40"/>
      <c r="K126" s="40"/>
      <c r="L126" s="44"/>
      <c r="M126" s="217"/>
      <c r="N126" s="218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124</v>
      </c>
      <c r="AU126" s="17" t="s">
        <v>79</v>
      </c>
    </row>
    <row r="127" s="13" customFormat="1">
      <c r="A127" s="13"/>
      <c r="B127" s="227"/>
      <c r="C127" s="228"/>
      <c r="D127" s="219" t="s">
        <v>178</v>
      </c>
      <c r="E127" s="229" t="s">
        <v>19</v>
      </c>
      <c r="F127" s="230" t="s">
        <v>242</v>
      </c>
      <c r="G127" s="228"/>
      <c r="H127" s="231">
        <v>70.150000000000006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178</v>
      </c>
      <c r="AU127" s="237" t="s">
        <v>79</v>
      </c>
      <c r="AV127" s="13" t="s">
        <v>79</v>
      </c>
      <c r="AW127" s="13" t="s">
        <v>31</v>
      </c>
      <c r="AX127" s="13" t="s">
        <v>74</v>
      </c>
      <c r="AY127" s="237" t="s">
        <v>108</v>
      </c>
    </row>
    <row r="128" s="2" customFormat="1" ht="16.5" customHeight="1">
      <c r="A128" s="38"/>
      <c r="B128" s="39"/>
      <c r="C128" s="238" t="s">
        <v>243</v>
      </c>
      <c r="D128" s="238" t="s">
        <v>234</v>
      </c>
      <c r="E128" s="239" t="s">
        <v>235</v>
      </c>
      <c r="F128" s="240" t="s">
        <v>236</v>
      </c>
      <c r="G128" s="241" t="s">
        <v>217</v>
      </c>
      <c r="H128" s="242">
        <v>122.76300000000001</v>
      </c>
      <c r="I128" s="243"/>
      <c r="J128" s="244">
        <f>ROUND(I128*H128,2)</f>
        <v>0</v>
      </c>
      <c r="K128" s="240" t="s">
        <v>175</v>
      </c>
      <c r="L128" s="245"/>
      <c r="M128" s="246" t="s">
        <v>19</v>
      </c>
      <c r="N128" s="247" t="s">
        <v>40</v>
      </c>
      <c r="O128" s="84"/>
      <c r="P128" s="210">
        <f>O128*H128</f>
        <v>0</v>
      </c>
      <c r="Q128" s="210">
        <v>1</v>
      </c>
      <c r="R128" s="210">
        <f>Q128*H128</f>
        <v>122.76300000000001</v>
      </c>
      <c r="S128" s="210">
        <v>0</v>
      </c>
      <c r="T128" s="211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2" t="s">
        <v>154</v>
      </c>
      <c r="AT128" s="212" t="s">
        <v>234</v>
      </c>
      <c r="AU128" s="212" t="s">
        <v>79</v>
      </c>
      <c r="AY128" s="17" t="s">
        <v>108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7" t="s">
        <v>74</v>
      </c>
      <c r="BK128" s="213">
        <f>ROUND(I128*H128,2)</f>
        <v>0</v>
      </c>
      <c r="BL128" s="17" t="s">
        <v>131</v>
      </c>
      <c r="BM128" s="212" t="s">
        <v>244</v>
      </c>
    </row>
    <row r="129" s="13" customFormat="1">
      <c r="A129" s="13"/>
      <c r="B129" s="227"/>
      <c r="C129" s="228"/>
      <c r="D129" s="219" t="s">
        <v>178</v>
      </c>
      <c r="E129" s="229" t="s">
        <v>19</v>
      </c>
      <c r="F129" s="230" t="s">
        <v>245</v>
      </c>
      <c r="G129" s="228"/>
      <c r="H129" s="231">
        <v>122.76300000000001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178</v>
      </c>
      <c r="AU129" s="237" t="s">
        <v>79</v>
      </c>
      <c r="AV129" s="13" t="s">
        <v>79</v>
      </c>
      <c r="AW129" s="13" t="s">
        <v>31</v>
      </c>
      <c r="AX129" s="13" t="s">
        <v>74</v>
      </c>
      <c r="AY129" s="237" t="s">
        <v>108</v>
      </c>
    </row>
    <row r="130" s="2" customFormat="1" ht="24.15" customHeight="1">
      <c r="A130" s="38"/>
      <c r="B130" s="39"/>
      <c r="C130" s="201" t="s">
        <v>246</v>
      </c>
      <c r="D130" s="201" t="s">
        <v>111</v>
      </c>
      <c r="E130" s="202" t="s">
        <v>247</v>
      </c>
      <c r="F130" s="203" t="s">
        <v>248</v>
      </c>
      <c r="G130" s="204" t="s">
        <v>186</v>
      </c>
      <c r="H130" s="205">
        <v>18.460999999999999</v>
      </c>
      <c r="I130" s="206"/>
      <c r="J130" s="207">
        <f>ROUND(I130*H130,2)</f>
        <v>0</v>
      </c>
      <c r="K130" s="203" t="s">
        <v>175</v>
      </c>
      <c r="L130" s="44"/>
      <c r="M130" s="208" t="s">
        <v>19</v>
      </c>
      <c r="N130" s="209" t="s">
        <v>40</v>
      </c>
      <c r="O130" s="84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2" t="s">
        <v>131</v>
      </c>
      <c r="AT130" s="212" t="s">
        <v>111</v>
      </c>
      <c r="AU130" s="212" t="s">
        <v>79</v>
      </c>
      <c r="AY130" s="17" t="s">
        <v>108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7" t="s">
        <v>74</v>
      </c>
      <c r="BK130" s="213">
        <f>ROUND(I130*H130,2)</f>
        <v>0</v>
      </c>
      <c r="BL130" s="17" t="s">
        <v>131</v>
      </c>
      <c r="BM130" s="212" t="s">
        <v>249</v>
      </c>
    </row>
    <row r="131" s="2" customFormat="1">
      <c r="A131" s="38"/>
      <c r="B131" s="39"/>
      <c r="C131" s="40"/>
      <c r="D131" s="214" t="s">
        <v>118</v>
      </c>
      <c r="E131" s="40"/>
      <c r="F131" s="215" t="s">
        <v>250</v>
      </c>
      <c r="G131" s="40"/>
      <c r="H131" s="40"/>
      <c r="I131" s="216"/>
      <c r="J131" s="40"/>
      <c r="K131" s="40"/>
      <c r="L131" s="44"/>
      <c r="M131" s="217"/>
      <c r="N131" s="218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118</v>
      </c>
      <c r="AU131" s="17" t="s">
        <v>79</v>
      </c>
    </row>
    <row r="132" s="13" customFormat="1">
      <c r="A132" s="13"/>
      <c r="B132" s="227"/>
      <c r="C132" s="228"/>
      <c r="D132" s="219" t="s">
        <v>178</v>
      </c>
      <c r="E132" s="229" t="s">
        <v>19</v>
      </c>
      <c r="F132" s="230" t="s">
        <v>251</v>
      </c>
      <c r="G132" s="228"/>
      <c r="H132" s="231">
        <v>18.460999999999999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178</v>
      </c>
      <c r="AU132" s="237" t="s">
        <v>79</v>
      </c>
      <c r="AV132" s="13" t="s">
        <v>79</v>
      </c>
      <c r="AW132" s="13" t="s">
        <v>31</v>
      </c>
      <c r="AX132" s="13" t="s">
        <v>74</v>
      </c>
      <c r="AY132" s="237" t="s">
        <v>108</v>
      </c>
    </row>
    <row r="133" s="2" customFormat="1" ht="16.5" customHeight="1">
      <c r="A133" s="38"/>
      <c r="B133" s="39"/>
      <c r="C133" s="201" t="s">
        <v>252</v>
      </c>
      <c r="D133" s="201" t="s">
        <v>111</v>
      </c>
      <c r="E133" s="202" t="s">
        <v>253</v>
      </c>
      <c r="F133" s="203" t="s">
        <v>254</v>
      </c>
      <c r="G133" s="204" t="s">
        <v>174</v>
      </c>
      <c r="H133" s="205">
        <v>123.06999999999999</v>
      </c>
      <c r="I133" s="206"/>
      <c r="J133" s="207">
        <f>ROUND(I133*H133,2)</f>
        <v>0</v>
      </c>
      <c r="K133" s="203" t="s">
        <v>175</v>
      </c>
      <c r="L133" s="44"/>
      <c r="M133" s="208" t="s">
        <v>19</v>
      </c>
      <c r="N133" s="209" t="s">
        <v>40</v>
      </c>
      <c r="O133" s="84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2" t="s">
        <v>131</v>
      </c>
      <c r="AT133" s="212" t="s">
        <v>111</v>
      </c>
      <c r="AU133" s="212" t="s">
        <v>79</v>
      </c>
      <c r="AY133" s="17" t="s">
        <v>108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7" t="s">
        <v>74</v>
      </c>
      <c r="BK133" s="213">
        <f>ROUND(I133*H133,2)</f>
        <v>0</v>
      </c>
      <c r="BL133" s="17" t="s">
        <v>131</v>
      </c>
      <c r="BM133" s="212" t="s">
        <v>255</v>
      </c>
    </row>
    <row r="134" s="2" customFormat="1">
      <c r="A134" s="38"/>
      <c r="B134" s="39"/>
      <c r="C134" s="40"/>
      <c r="D134" s="214" t="s">
        <v>118</v>
      </c>
      <c r="E134" s="40"/>
      <c r="F134" s="215" t="s">
        <v>256</v>
      </c>
      <c r="G134" s="40"/>
      <c r="H134" s="40"/>
      <c r="I134" s="216"/>
      <c r="J134" s="40"/>
      <c r="K134" s="40"/>
      <c r="L134" s="44"/>
      <c r="M134" s="217"/>
      <c r="N134" s="218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118</v>
      </c>
      <c r="AU134" s="17" t="s">
        <v>79</v>
      </c>
    </row>
    <row r="135" s="2" customFormat="1" ht="21.75" customHeight="1">
      <c r="A135" s="38"/>
      <c r="B135" s="39"/>
      <c r="C135" s="201" t="s">
        <v>257</v>
      </c>
      <c r="D135" s="201" t="s">
        <v>111</v>
      </c>
      <c r="E135" s="202" t="s">
        <v>258</v>
      </c>
      <c r="F135" s="203" t="s">
        <v>259</v>
      </c>
      <c r="G135" s="204" t="s">
        <v>174</v>
      </c>
      <c r="H135" s="205">
        <v>64</v>
      </c>
      <c r="I135" s="206"/>
      <c r="J135" s="207">
        <f>ROUND(I135*H135,2)</f>
        <v>0</v>
      </c>
      <c r="K135" s="203" t="s">
        <v>175</v>
      </c>
      <c r="L135" s="44"/>
      <c r="M135" s="208" t="s">
        <v>19</v>
      </c>
      <c r="N135" s="209" t="s">
        <v>40</v>
      </c>
      <c r="O135" s="84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2" t="s">
        <v>131</v>
      </c>
      <c r="AT135" s="212" t="s">
        <v>111</v>
      </c>
      <c r="AU135" s="212" t="s">
        <v>79</v>
      </c>
      <c r="AY135" s="17" t="s">
        <v>108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7" t="s">
        <v>74</v>
      </c>
      <c r="BK135" s="213">
        <f>ROUND(I135*H135,2)</f>
        <v>0</v>
      </c>
      <c r="BL135" s="17" t="s">
        <v>131</v>
      </c>
      <c r="BM135" s="212" t="s">
        <v>260</v>
      </c>
    </row>
    <row r="136" s="2" customFormat="1">
      <c r="A136" s="38"/>
      <c r="B136" s="39"/>
      <c r="C136" s="40"/>
      <c r="D136" s="214" t="s">
        <v>118</v>
      </c>
      <c r="E136" s="40"/>
      <c r="F136" s="215" t="s">
        <v>261</v>
      </c>
      <c r="G136" s="40"/>
      <c r="H136" s="40"/>
      <c r="I136" s="216"/>
      <c r="J136" s="40"/>
      <c r="K136" s="40"/>
      <c r="L136" s="44"/>
      <c r="M136" s="217"/>
      <c r="N136" s="218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118</v>
      </c>
      <c r="AU136" s="17" t="s">
        <v>79</v>
      </c>
    </row>
    <row r="137" s="2" customFormat="1">
      <c r="A137" s="38"/>
      <c r="B137" s="39"/>
      <c r="C137" s="40"/>
      <c r="D137" s="219" t="s">
        <v>124</v>
      </c>
      <c r="E137" s="40"/>
      <c r="F137" s="220" t="s">
        <v>262</v>
      </c>
      <c r="G137" s="40"/>
      <c r="H137" s="40"/>
      <c r="I137" s="216"/>
      <c r="J137" s="40"/>
      <c r="K137" s="40"/>
      <c r="L137" s="44"/>
      <c r="M137" s="217"/>
      <c r="N137" s="218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124</v>
      </c>
      <c r="AU137" s="17" t="s">
        <v>79</v>
      </c>
    </row>
    <row r="138" s="13" customFormat="1">
      <c r="A138" s="13"/>
      <c r="B138" s="227"/>
      <c r="C138" s="228"/>
      <c r="D138" s="219" t="s">
        <v>178</v>
      </c>
      <c r="E138" s="229" t="s">
        <v>19</v>
      </c>
      <c r="F138" s="230" t="s">
        <v>263</v>
      </c>
      <c r="G138" s="228"/>
      <c r="H138" s="231">
        <v>64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178</v>
      </c>
      <c r="AU138" s="237" t="s">
        <v>79</v>
      </c>
      <c r="AV138" s="13" t="s">
        <v>79</v>
      </c>
      <c r="AW138" s="13" t="s">
        <v>31</v>
      </c>
      <c r="AX138" s="13" t="s">
        <v>74</v>
      </c>
      <c r="AY138" s="237" t="s">
        <v>108</v>
      </c>
    </row>
    <row r="139" s="12" customFormat="1" ht="22.8" customHeight="1">
      <c r="A139" s="12"/>
      <c r="B139" s="185"/>
      <c r="C139" s="186"/>
      <c r="D139" s="187" t="s">
        <v>68</v>
      </c>
      <c r="E139" s="199" t="s">
        <v>131</v>
      </c>
      <c r="F139" s="199" t="s">
        <v>264</v>
      </c>
      <c r="G139" s="186"/>
      <c r="H139" s="186"/>
      <c r="I139" s="189"/>
      <c r="J139" s="200">
        <f>BK139</f>
        <v>0</v>
      </c>
      <c r="K139" s="186"/>
      <c r="L139" s="191"/>
      <c r="M139" s="192"/>
      <c r="N139" s="193"/>
      <c r="O139" s="193"/>
      <c r="P139" s="194">
        <f>SUM(P140:P143)</f>
        <v>0</v>
      </c>
      <c r="Q139" s="193"/>
      <c r="R139" s="194">
        <f>SUM(R140:R143)</f>
        <v>13.2902766</v>
      </c>
      <c r="S139" s="193"/>
      <c r="T139" s="195">
        <f>SUM(T140:T143)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6" t="s">
        <v>74</v>
      </c>
      <c r="AT139" s="197" t="s">
        <v>68</v>
      </c>
      <c r="AU139" s="197" t="s">
        <v>74</v>
      </c>
      <c r="AY139" s="196" t="s">
        <v>108</v>
      </c>
      <c r="BK139" s="198">
        <f>SUM(BK140:BK143)</f>
        <v>0</v>
      </c>
    </row>
    <row r="140" s="2" customFormat="1" ht="24.15" customHeight="1">
      <c r="A140" s="38"/>
      <c r="B140" s="39"/>
      <c r="C140" s="201" t="s">
        <v>265</v>
      </c>
      <c r="D140" s="201" t="s">
        <v>111</v>
      </c>
      <c r="E140" s="202" t="s">
        <v>266</v>
      </c>
      <c r="F140" s="203" t="s">
        <v>267</v>
      </c>
      <c r="G140" s="204" t="s">
        <v>186</v>
      </c>
      <c r="H140" s="205">
        <v>5.3319999999999999</v>
      </c>
      <c r="I140" s="206"/>
      <c r="J140" s="207">
        <f>ROUND(I140*H140,2)</f>
        <v>0</v>
      </c>
      <c r="K140" s="203" t="s">
        <v>175</v>
      </c>
      <c r="L140" s="44"/>
      <c r="M140" s="208" t="s">
        <v>19</v>
      </c>
      <c r="N140" s="209" t="s">
        <v>40</v>
      </c>
      <c r="O140" s="84"/>
      <c r="P140" s="210">
        <f>O140*H140</f>
        <v>0</v>
      </c>
      <c r="Q140" s="210">
        <v>2.49255</v>
      </c>
      <c r="R140" s="210">
        <f>Q140*H140</f>
        <v>13.2902766</v>
      </c>
      <c r="S140" s="210">
        <v>0</v>
      </c>
      <c r="T140" s="21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2" t="s">
        <v>131</v>
      </c>
      <c r="AT140" s="212" t="s">
        <v>111</v>
      </c>
      <c r="AU140" s="212" t="s">
        <v>79</v>
      </c>
      <c r="AY140" s="17" t="s">
        <v>108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7" t="s">
        <v>74</v>
      </c>
      <c r="BK140" s="213">
        <f>ROUND(I140*H140,2)</f>
        <v>0</v>
      </c>
      <c r="BL140" s="17" t="s">
        <v>131</v>
      </c>
      <c r="BM140" s="212" t="s">
        <v>268</v>
      </c>
    </row>
    <row r="141" s="2" customFormat="1">
      <c r="A141" s="38"/>
      <c r="B141" s="39"/>
      <c r="C141" s="40"/>
      <c r="D141" s="214" t="s">
        <v>118</v>
      </c>
      <c r="E141" s="40"/>
      <c r="F141" s="215" t="s">
        <v>269</v>
      </c>
      <c r="G141" s="40"/>
      <c r="H141" s="40"/>
      <c r="I141" s="216"/>
      <c r="J141" s="40"/>
      <c r="K141" s="40"/>
      <c r="L141" s="44"/>
      <c r="M141" s="217"/>
      <c r="N141" s="218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118</v>
      </c>
      <c r="AU141" s="17" t="s">
        <v>79</v>
      </c>
    </row>
    <row r="142" s="2" customFormat="1">
      <c r="A142" s="38"/>
      <c r="B142" s="39"/>
      <c r="C142" s="40"/>
      <c r="D142" s="219" t="s">
        <v>124</v>
      </c>
      <c r="E142" s="40"/>
      <c r="F142" s="220" t="s">
        <v>270</v>
      </c>
      <c r="G142" s="40"/>
      <c r="H142" s="40"/>
      <c r="I142" s="216"/>
      <c r="J142" s="40"/>
      <c r="K142" s="40"/>
      <c r="L142" s="44"/>
      <c r="M142" s="217"/>
      <c r="N142" s="218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124</v>
      </c>
      <c r="AU142" s="17" t="s">
        <v>79</v>
      </c>
    </row>
    <row r="143" s="13" customFormat="1">
      <c r="A143" s="13"/>
      <c r="B143" s="227"/>
      <c r="C143" s="228"/>
      <c r="D143" s="219" t="s">
        <v>178</v>
      </c>
      <c r="E143" s="229" t="s">
        <v>19</v>
      </c>
      <c r="F143" s="230" t="s">
        <v>271</v>
      </c>
      <c r="G143" s="228"/>
      <c r="H143" s="231">
        <v>5.3319999999999999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178</v>
      </c>
      <c r="AU143" s="237" t="s">
        <v>79</v>
      </c>
      <c r="AV143" s="13" t="s">
        <v>79</v>
      </c>
      <c r="AW143" s="13" t="s">
        <v>31</v>
      </c>
      <c r="AX143" s="13" t="s">
        <v>74</v>
      </c>
      <c r="AY143" s="237" t="s">
        <v>108</v>
      </c>
    </row>
    <row r="144" s="12" customFormat="1" ht="22.8" customHeight="1">
      <c r="A144" s="12"/>
      <c r="B144" s="185"/>
      <c r="C144" s="186"/>
      <c r="D144" s="187" t="s">
        <v>68</v>
      </c>
      <c r="E144" s="199" t="s">
        <v>107</v>
      </c>
      <c r="F144" s="199" t="s">
        <v>272</v>
      </c>
      <c r="G144" s="186"/>
      <c r="H144" s="186"/>
      <c r="I144" s="189"/>
      <c r="J144" s="200">
        <f>BK144</f>
        <v>0</v>
      </c>
      <c r="K144" s="186"/>
      <c r="L144" s="191"/>
      <c r="M144" s="192"/>
      <c r="N144" s="193"/>
      <c r="O144" s="193"/>
      <c r="P144" s="194">
        <f>SUM(P145:P185)</f>
        <v>0</v>
      </c>
      <c r="Q144" s="193"/>
      <c r="R144" s="194">
        <f>SUM(R145:R185)</f>
        <v>425.84492840000001</v>
      </c>
      <c r="S144" s="193"/>
      <c r="T144" s="195">
        <f>SUM(T145:T185)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6" t="s">
        <v>74</v>
      </c>
      <c r="AT144" s="197" t="s">
        <v>68</v>
      </c>
      <c r="AU144" s="197" t="s">
        <v>74</v>
      </c>
      <c r="AY144" s="196" t="s">
        <v>108</v>
      </c>
      <c r="BK144" s="198">
        <f>SUM(BK145:BK185)</f>
        <v>0</v>
      </c>
    </row>
    <row r="145" s="2" customFormat="1" ht="24.15" customHeight="1">
      <c r="A145" s="38"/>
      <c r="B145" s="39"/>
      <c r="C145" s="201" t="s">
        <v>273</v>
      </c>
      <c r="D145" s="201" t="s">
        <v>111</v>
      </c>
      <c r="E145" s="202" t="s">
        <v>274</v>
      </c>
      <c r="F145" s="203" t="s">
        <v>275</v>
      </c>
      <c r="G145" s="204" t="s">
        <v>174</v>
      </c>
      <c r="H145" s="205">
        <v>45.369999999999997</v>
      </c>
      <c r="I145" s="206"/>
      <c r="J145" s="207">
        <f>ROUND(I145*H145,2)</f>
        <v>0</v>
      </c>
      <c r="K145" s="203" t="s">
        <v>175</v>
      </c>
      <c r="L145" s="44"/>
      <c r="M145" s="208" t="s">
        <v>19</v>
      </c>
      <c r="N145" s="209" t="s">
        <v>40</v>
      </c>
      <c r="O145" s="84"/>
      <c r="P145" s="210">
        <f>O145*H145</f>
        <v>0</v>
      </c>
      <c r="Q145" s="210">
        <v>0.23000000000000001</v>
      </c>
      <c r="R145" s="210">
        <f>Q145*H145</f>
        <v>10.4351</v>
      </c>
      <c r="S145" s="210">
        <v>0</v>
      </c>
      <c r="T145" s="211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2" t="s">
        <v>131</v>
      </c>
      <c r="AT145" s="212" t="s">
        <v>111</v>
      </c>
      <c r="AU145" s="212" t="s">
        <v>79</v>
      </c>
      <c r="AY145" s="17" t="s">
        <v>108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7" t="s">
        <v>74</v>
      </c>
      <c r="BK145" s="213">
        <f>ROUND(I145*H145,2)</f>
        <v>0</v>
      </c>
      <c r="BL145" s="17" t="s">
        <v>131</v>
      </c>
      <c r="BM145" s="212" t="s">
        <v>276</v>
      </c>
    </row>
    <row r="146" s="2" customFormat="1">
      <c r="A146" s="38"/>
      <c r="B146" s="39"/>
      <c r="C146" s="40"/>
      <c r="D146" s="214" t="s">
        <v>118</v>
      </c>
      <c r="E146" s="40"/>
      <c r="F146" s="215" t="s">
        <v>277</v>
      </c>
      <c r="G146" s="40"/>
      <c r="H146" s="40"/>
      <c r="I146" s="216"/>
      <c r="J146" s="40"/>
      <c r="K146" s="40"/>
      <c r="L146" s="44"/>
      <c r="M146" s="217"/>
      <c r="N146" s="218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118</v>
      </c>
      <c r="AU146" s="17" t="s">
        <v>79</v>
      </c>
    </row>
    <row r="147" s="13" customFormat="1">
      <c r="A147" s="13"/>
      <c r="B147" s="227"/>
      <c r="C147" s="228"/>
      <c r="D147" s="219" t="s">
        <v>178</v>
      </c>
      <c r="E147" s="229" t="s">
        <v>19</v>
      </c>
      <c r="F147" s="230" t="s">
        <v>278</v>
      </c>
      <c r="G147" s="228"/>
      <c r="H147" s="231">
        <v>45.369999999999997</v>
      </c>
      <c r="I147" s="232"/>
      <c r="J147" s="228"/>
      <c r="K147" s="228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178</v>
      </c>
      <c r="AU147" s="237" t="s">
        <v>79</v>
      </c>
      <c r="AV147" s="13" t="s">
        <v>79</v>
      </c>
      <c r="AW147" s="13" t="s">
        <v>31</v>
      </c>
      <c r="AX147" s="13" t="s">
        <v>74</v>
      </c>
      <c r="AY147" s="237" t="s">
        <v>108</v>
      </c>
    </row>
    <row r="148" s="2" customFormat="1" ht="24.15" customHeight="1">
      <c r="A148" s="38"/>
      <c r="B148" s="39"/>
      <c r="C148" s="201" t="s">
        <v>279</v>
      </c>
      <c r="D148" s="201" t="s">
        <v>111</v>
      </c>
      <c r="E148" s="202" t="s">
        <v>280</v>
      </c>
      <c r="F148" s="203" t="s">
        <v>281</v>
      </c>
      <c r="G148" s="204" t="s">
        <v>174</v>
      </c>
      <c r="H148" s="205">
        <v>12.975</v>
      </c>
      <c r="I148" s="206"/>
      <c r="J148" s="207">
        <f>ROUND(I148*H148,2)</f>
        <v>0</v>
      </c>
      <c r="K148" s="203" t="s">
        <v>175</v>
      </c>
      <c r="L148" s="44"/>
      <c r="M148" s="208" t="s">
        <v>19</v>
      </c>
      <c r="N148" s="209" t="s">
        <v>40</v>
      </c>
      <c r="O148" s="84"/>
      <c r="P148" s="210">
        <f>O148*H148</f>
        <v>0</v>
      </c>
      <c r="Q148" s="210">
        <v>0.34499999999999997</v>
      </c>
      <c r="R148" s="210">
        <f>Q148*H148</f>
        <v>4.4763749999999991</v>
      </c>
      <c r="S148" s="210">
        <v>0</v>
      </c>
      <c r="T148" s="211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2" t="s">
        <v>131</v>
      </c>
      <c r="AT148" s="212" t="s">
        <v>111</v>
      </c>
      <c r="AU148" s="212" t="s">
        <v>79</v>
      </c>
      <c r="AY148" s="17" t="s">
        <v>108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7" t="s">
        <v>74</v>
      </c>
      <c r="BK148" s="213">
        <f>ROUND(I148*H148,2)</f>
        <v>0</v>
      </c>
      <c r="BL148" s="17" t="s">
        <v>131</v>
      </c>
      <c r="BM148" s="212" t="s">
        <v>282</v>
      </c>
    </row>
    <row r="149" s="2" customFormat="1">
      <c r="A149" s="38"/>
      <c r="B149" s="39"/>
      <c r="C149" s="40"/>
      <c r="D149" s="214" t="s">
        <v>118</v>
      </c>
      <c r="E149" s="40"/>
      <c r="F149" s="215" t="s">
        <v>283</v>
      </c>
      <c r="G149" s="40"/>
      <c r="H149" s="40"/>
      <c r="I149" s="216"/>
      <c r="J149" s="40"/>
      <c r="K149" s="40"/>
      <c r="L149" s="44"/>
      <c r="M149" s="217"/>
      <c r="N149" s="218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118</v>
      </c>
      <c r="AU149" s="17" t="s">
        <v>79</v>
      </c>
    </row>
    <row r="150" s="13" customFormat="1">
      <c r="A150" s="13"/>
      <c r="B150" s="227"/>
      <c r="C150" s="228"/>
      <c r="D150" s="219" t="s">
        <v>178</v>
      </c>
      <c r="E150" s="229" t="s">
        <v>19</v>
      </c>
      <c r="F150" s="230" t="s">
        <v>284</v>
      </c>
      <c r="G150" s="228"/>
      <c r="H150" s="231">
        <v>12.975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178</v>
      </c>
      <c r="AU150" s="237" t="s">
        <v>79</v>
      </c>
      <c r="AV150" s="13" t="s">
        <v>79</v>
      </c>
      <c r="AW150" s="13" t="s">
        <v>31</v>
      </c>
      <c r="AX150" s="13" t="s">
        <v>74</v>
      </c>
      <c r="AY150" s="237" t="s">
        <v>108</v>
      </c>
    </row>
    <row r="151" s="2" customFormat="1" ht="21.75" customHeight="1">
      <c r="A151" s="38"/>
      <c r="B151" s="39"/>
      <c r="C151" s="201" t="s">
        <v>7</v>
      </c>
      <c r="D151" s="201" t="s">
        <v>111</v>
      </c>
      <c r="E151" s="202" t="s">
        <v>285</v>
      </c>
      <c r="F151" s="203" t="s">
        <v>286</v>
      </c>
      <c r="G151" s="204" t="s">
        <v>174</v>
      </c>
      <c r="H151" s="205">
        <v>103.33</v>
      </c>
      <c r="I151" s="206"/>
      <c r="J151" s="207">
        <f>ROUND(I151*H151,2)</f>
        <v>0</v>
      </c>
      <c r="K151" s="203" t="s">
        <v>175</v>
      </c>
      <c r="L151" s="44"/>
      <c r="M151" s="208" t="s">
        <v>19</v>
      </c>
      <c r="N151" s="209" t="s">
        <v>40</v>
      </c>
      <c r="O151" s="84"/>
      <c r="P151" s="210">
        <f>O151*H151</f>
        <v>0</v>
      </c>
      <c r="Q151" s="210">
        <v>0.4153</v>
      </c>
      <c r="R151" s="210">
        <f>Q151*H151</f>
        <v>42.912948999999998</v>
      </c>
      <c r="S151" s="210">
        <v>0</v>
      </c>
      <c r="T151" s="211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2" t="s">
        <v>131</v>
      </c>
      <c r="AT151" s="212" t="s">
        <v>111</v>
      </c>
      <c r="AU151" s="212" t="s">
        <v>79</v>
      </c>
      <c r="AY151" s="17" t="s">
        <v>108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7" t="s">
        <v>74</v>
      </c>
      <c r="BK151" s="213">
        <f>ROUND(I151*H151,2)</f>
        <v>0</v>
      </c>
      <c r="BL151" s="17" t="s">
        <v>131</v>
      </c>
      <c r="BM151" s="212" t="s">
        <v>287</v>
      </c>
    </row>
    <row r="152" s="2" customFormat="1">
      <c r="A152" s="38"/>
      <c r="B152" s="39"/>
      <c r="C152" s="40"/>
      <c r="D152" s="214" t="s">
        <v>118</v>
      </c>
      <c r="E152" s="40"/>
      <c r="F152" s="215" t="s">
        <v>288</v>
      </c>
      <c r="G152" s="40"/>
      <c r="H152" s="40"/>
      <c r="I152" s="216"/>
      <c r="J152" s="40"/>
      <c r="K152" s="40"/>
      <c r="L152" s="44"/>
      <c r="M152" s="217"/>
      <c r="N152" s="218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118</v>
      </c>
      <c r="AU152" s="17" t="s">
        <v>79</v>
      </c>
    </row>
    <row r="153" s="2" customFormat="1" ht="21.75" customHeight="1">
      <c r="A153" s="38"/>
      <c r="B153" s="39"/>
      <c r="C153" s="201" t="s">
        <v>289</v>
      </c>
      <c r="D153" s="201" t="s">
        <v>111</v>
      </c>
      <c r="E153" s="202" t="s">
        <v>290</v>
      </c>
      <c r="F153" s="203" t="s">
        <v>291</v>
      </c>
      <c r="G153" s="204" t="s">
        <v>174</v>
      </c>
      <c r="H153" s="205">
        <v>123.06999999999999</v>
      </c>
      <c r="I153" s="206"/>
      <c r="J153" s="207">
        <f>ROUND(I153*H153,2)</f>
        <v>0</v>
      </c>
      <c r="K153" s="203" t="s">
        <v>175</v>
      </c>
      <c r="L153" s="44"/>
      <c r="M153" s="208" t="s">
        <v>19</v>
      </c>
      <c r="N153" s="209" t="s">
        <v>40</v>
      </c>
      <c r="O153" s="84"/>
      <c r="P153" s="210">
        <f>O153*H153</f>
        <v>0</v>
      </c>
      <c r="Q153" s="210">
        <v>0.46000000000000002</v>
      </c>
      <c r="R153" s="210">
        <f>Q153*H153</f>
        <v>56.612200000000001</v>
      </c>
      <c r="S153" s="210">
        <v>0</v>
      </c>
      <c r="T153" s="211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2" t="s">
        <v>131</v>
      </c>
      <c r="AT153" s="212" t="s">
        <v>111</v>
      </c>
      <c r="AU153" s="212" t="s">
        <v>79</v>
      </c>
      <c r="AY153" s="17" t="s">
        <v>108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7" t="s">
        <v>74</v>
      </c>
      <c r="BK153" s="213">
        <f>ROUND(I153*H153,2)</f>
        <v>0</v>
      </c>
      <c r="BL153" s="17" t="s">
        <v>131</v>
      </c>
      <c r="BM153" s="212" t="s">
        <v>292</v>
      </c>
    </row>
    <row r="154" s="2" customFormat="1">
      <c r="A154" s="38"/>
      <c r="B154" s="39"/>
      <c r="C154" s="40"/>
      <c r="D154" s="214" t="s">
        <v>118</v>
      </c>
      <c r="E154" s="40"/>
      <c r="F154" s="215" t="s">
        <v>293</v>
      </c>
      <c r="G154" s="40"/>
      <c r="H154" s="40"/>
      <c r="I154" s="216"/>
      <c r="J154" s="40"/>
      <c r="K154" s="40"/>
      <c r="L154" s="44"/>
      <c r="M154" s="217"/>
      <c r="N154" s="218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118</v>
      </c>
      <c r="AU154" s="17" t="s">
        <v>79</v>
      </c>
    </row>
    <row r="155" s="2" customFormat="1" ht="21.75" customHeight="1">
      <c r="A155" s="38"/>
      <c r="B155" s="39"/>
      <c r="C155" s="201" t="s">
        <v>294</v>
      </c>
      <c r="D155" s="201" t="s">
        <v>111</v>
      </c>
      <c r="E155" s="202" t="s">
        <v>290</v>
      </c>
      <c r="F155" s="203" t="s">
        <v>291</v>
      </c>
      <c r="G155" s="204" t="s">
        <v>174</v>
      </c>
      <c r="H155" s="205">
        <v>220</v>
      </c>
      <c r="I155" s="206"/>
      <c r="J155" s="207">
        <f>ROUND(I155*H155,2)</f>
        <v>0</v>
      </c>
      <c r="K155" s="203" t="s">
        <v>175</v>
      </c>
      <c r="L155" s="44"/>
      <c r="M155" s="208" t="s">
        <v>19</v>
      </c>
      <c r="N155" s="209" t="s">
        <v>40</v>
      </c>
      <c r="O155" s="84"/>
      <c r="P155" s="210">
        <f>O155*H155</f>
        <v>0</v>
      </c>
      <c r="Q155" s="210">
        <v>0.46000000000000002</v>
      </c>
      <c r="R155" s="210">
        <f>Q155*H155</f>
        <v>101.2</v>
      </c>
      <c r="S155" s="210">
        <v>0</v>
      </c>
      <c r="T155" s="211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2" t="s">
        <v>131</v>
      </c>
      <c r="AT155" s="212" t="s">
        <v>111</v>
      </c>
      <c r="AU155" s="212" t="s">
        <v>79</v>
      </c>
      <c r="AY155" s="17" t="s">
        <v>108</v>
      </c>
      <c r="BE155" s="213">
        <f>IF(N155="základní",J155,0)</f>
        <v>0</v>
      </c>
      <c r="BF155" s="213">
        <f>IF(N155="snížená",J155,0)</f>
        <v>0</v>
      </c>
      <c r="BG155" s="213">
        <f>IF(N155="zákl. přenesená",J155,0)</f>
        <v>0</v>
      </c>
      <c r="BH155" s="213">
        <f>IF(N155="sníž. přenesená",J155,0)</f>
        <v>0</v>
      </c>
      <c r="BI155" s="213">
        <f>IF(N155="nulová",J155,0)</f>
        <v>0</v>
      </c>
      <c r="BJ155" s="17" t="s">
        <v>74</v>
      </c>
      <c r="BK155" s="213">
        <f>ROUND(I155*H155,2)</f>
        <v>0</v>
      </c>
      <c r="BL155" s="17" t="s">
        <v>131</v>
      </c>
      <c r="BM155" s="212" t="s">
        <v>295</v>
      </c>
    </row>
    <row r="156" s="2" customFormat="1">
      <c r="A156" s="38"/>
      <c r="B156" s="39"/>
      <c r="C156" s="40"/>
      <c r="D156" s="214" t="s">
        <v>118</v>
      </c>
      <c r="E156" s="40"/>
      <c r="F156" s="215" t="s">
        <v>293</v>
      </c>
      <c r="G156" s="40"/>
      <c r="H156" s="40"/>
      <c r="I156" s="216"/>
      <c r="J156" s="40"/>
      <c r="K156" s="40"/>
      <c r="L156" s="44"/>
      <c r="M156" s="217"/>
      <c r="N156" s="218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118</v>
      </c>
      <c r="AU156" s="17" t="s">
        <v>79</v>
      </c>
    </row>
    <row r="157" s="2" customFormat="1">
      <c r="A157" s="38"/>
      <c r="B157" s="39"/>
      <c r="C157" s="40"/>
      <c r="D157" s="219" t="s">
        <v>124</v>
      </c>
      <c r="E157" s="40"/>
      <c r="F157" s="220" t="s">
        <v>296</v>
      </c>
      <c r="G157" s="40"/>
      <c r="H157" s="40"/>
      <c r="I157" s="216"/>
      <c r="J157" s="40"/>
      <c r="K157" s="40"/>
      <c r="L157" s="44"/>
      <c r="M157" s="217"/>
      <c r="N157" s="218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124</v>
      </c>
      <c r="AU157" s="17" t="s">
        <v>79</v>
      </c>
    </row>
    <row r="158" s="13" customFormat="1">
      <c r="A158" s="13"/>
      <c r="B158" s="227"/>
      <c r="C158" s="228"/>
      <c r="D158" s="219" t="s">
        <v>178</v>
      </c>
      <c r="E158" s="229" t="s">
        <v>19</v>
      </c>
      <c r="F158" s="230" t="s">
        <v>297</v>
      </c>
      <c r="G158" s="228"/>
      <c r="H158" s="231">
        <v>220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178</v>
      </c>
      <c r="AU158" s="237" t="s">
        <v>79</v>
      </c>
      <c r="AV158" s="13" t="s">
        <v>79</v>
      </c>
      <c r="AW158" s="13" t="s">
        <v>31</v>
      </c>
      <c r="AX158" s="13" t="s">
        <v>74</v>
      </c>
      <c r="AY158" s="237" t="s">
        <v>108</v>
      </c>
    </row>
    <row r="159" s="2" customFormat="1" ht="21.75" customHeight="1">
      <c r="A159" s="38"/>
      <c r="B159" s="39"/>
      <c r="C159" s="201" t="s">
        <v>298</v>
      </c>
      <c r="D159" s="201" t="s">
        <v>111</v>
      </c>
      <c r="E159" s="202" t="s">
        <v>290</v>
      </c>
      <c r="F159" s="203" t="s">
        <v>291</v>
      </c>
      <c r="G159" s="204" t="s">
        <v>174</v>
      </c>
      <c r="H159" s="205">
        <v>110</v>
      </c>
      <c r="I159" s="206"/>
      <c r="J159" s="207">
        <f>ROUND(I159*H159,2)</f>
        <v>0</v>
      </c>
      <c r="K159" s="203" t="s">
        <v>175</v>
      </c>
      <c r="L159" s="44"/>
      <c r="M159" s="208" t="s">
        <v>19</v>
      </c>
      <c r="N159" s="209" t="s">
        <v>40</v>
      </c>
      <c r="O159" s="84"/>
      <c r="P159" s="210">
        <f>O159*H159</f>
        <v>0</v>
      </c>
      <c r="Q159" s="210">
        <v>0.46000000000000002</v>
      </c>
      <c r="R159" s="210">
        <f>Q159*H159</f>
        <v>50.600000000000001</v>
      </c>
      <c r="S159" s="210">
        <v>0</v>
      </c>
      <c r="T159" s="211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2" t="s">
        <v>131</v>
      </c>
      <c r="AT159" s="212" t="s">
        <v>111</v>
      </c>
      <c r="AU159" s="212" t="s">
        <v>79</v>
      </c>
      <c r="AY159" s="17" t="s">
        <v>108</v>
      </c>
      <c r="BE159" s="213">
        <f>IF(N159="základní",J159,0)</f>
        <v>0</v>
      </c>
      <c r="BF159" s="213">
        <f>IF(N159="snížená",J159,0)</f>
        <v>0</v>
      </c>
      <c r="BG159" s="213">
        <f>IF(N159="zákl. přenesená",J159,0)</f>
        <v>0</v>
      </c>
      <c r="BH159" s="213">
        <f>IF(N159="sníž. přenesená",J159,0)</f>
        <v>0</v>
      </c>
      <c r="BI159" s="213">
        <f>IF(N159="nulová",J159,0)</f>
        <v>0</v>
      </c>
      <c r="BJ159" s="17" t="s">
        <v>74</v>
      </c>
      <c r="BK159" s="213">
        <f>ROUND(I159*H159,2)</f>
        <v>0</v>
      </c>
      <c r="BL159" s="17" t="s">
        <v>131</v>
      </c>
      <c r="BM159" s="212" t="s">
        <v>299</v>
      </c>
    </row>
    <row r="160" s="2" customFormat="1">
      <c r="A160" s="38"/>
      <c r="B160" s="39"/>
      <c r="C160" s="40"/>
      <c r="D160" s="214" t="s">
        <v>118</v>
      </c>
      <c r="E160" s="40"/>
      <c r="F160" s="215" t="s">
        <v>293</v>
      </c>
      <c r="G160" s="40"/>
      <c r="H160" s="40"/>
      <c r="I160" s="216"/>
      <c r="J160" s="40"/>
      <c r="K160" s="40"/>
      <c r="L160" s="44"/>
      <c r="M160" s="217"/>
      <c r="N160" s="218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118</v>
      </c>
      <c r="AU160" s="17" t="s">
        <v>79</v>
      </c>
    </row>
    <row r="161" s="2" customFormat="1">
      <c r="A161" s="38"/>
      <c r="B161" s="39"/>
      <c r="C161" s="40"/>
      <c r="D161" s="219" t="s">
        <v>124</v>
      </c>
      <c r="E161" s="40"/>
      <c r="F161" s="220" t="s">
        <v>300</v>
      </c>
      <c r="G161" s="40"/>
      <c r="H161" s="40"/>
      <c r="I161" s="216"/>
      <c r="J161" s="40"/>
      <c r="K161" s="40"/>
      <c r="L161" s="44"/>
      <c r="M161" s="217"/>
      <c r="N161" s="218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124</v>
      </c>
      <c r="AU161" s="17" t="s">
        <v>79</v>
      </c>
    </row>
    <row r="162" s="2" customFormat="1" ht="21.75" customHeight="1">
      <c r="A162" s="38"/>
      <c r="B162" s="39"/>
      <c r="C162" s="201" t="s">
        <v>301</v>
      </c>
      <c r="D162" s="201" t="s">
        <v>111</v>
      </c>
      <c r="E162" s="202" t="s">
        <v>302</v>
      </c>
      <c r="F162" s="203" t="s">
        <v>303</v>
      </c>
      <c r="G162" s="204" t="s">
        <v>174</v>
      </c>
      <c r="H162" s="205">
        <v>176.96000000000001</v>
      </c>
      <c r="I162" s="206"/>
      <c r="J162" s="207">
        <f>ROUND(I162*H162,2)</f>
        <v>0</v>
      </c>
      <c r="K162" s="203" t="s">
        <v>175</v>
      </c>
      <c r="L162" s="44"/>
      <c r="M162" s="208" t="s">
        <v>19</v>
      </c>
      <c r="N162" s="209" t="s">
        <v>40</v>
      </c>
      <c r="O162" s="84"/>
      <c r="P162" s="210">
        <f>O162*H162</f>
        <v>0</v>
      </c>
      <c r="Q162" s="210">
        <v>0.57499999999999996</v>
      </c>
      <c r="R162" s="210">
        <f>Q162*H162</f>
        <v>101.752</v>
      </c>
      <c r="S162" s="210">
        <v>0</v>
      </c>
      <c r="T162" s="211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2" t="s">
        <v>131</v>
      </c>
      <c r="AT162" s="212" t="s">
        <v>111</v>
      </c>
      <c r="AU162" s="212" t="s">
        <v>79</v>
      </c>
      <c r="AY162" s="17" t="s">
        <v>108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17" t="s">
        <v>74</v>
      </c>
      <c r="BK162" s="213">
        <f>ROUND(I162*H162,2)</f>
        <v>0</v>
      </c>
      <c r="BL162" s="17" t="s">
        <v>131</v>
      </c>
      <c r="BM162" s="212" t="s">
        <v>304</v>
      </c>
    </row>
    <row r="163" s="2" customFormat="1">
      <c r="A163" s="38"/>
      <c r="B163" s="39"/>
      <c r="C163" s="40"/>
      <c r="D163" s="214" t="s">
        <v>118</v>
      </c>
      <c r="E163" s="40"/>
      <c r="F163" s="215" t="s">
        <v>305</v>
      </c>
      <c r="G163" s="40"/>
      <c r="H163" s="40"/>
      <c r="I163" s="216"/>
      <c r="J163" s="40"/>
      <c r="K163" s="40"/>
      <c r="L163" s="44"/>
      <c r="M163" s="217"/>
      <c r="N163" s="218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118</v>
      </c>
      <c r="AU163" s="17" t="s">
        <v>79</v>
      </c>
    </row>
    <row r="164" s="2" customFormat="1">
      <c r="A164" s="38"/>
      <c r="B164" s="39"/>
      <c r="C164" s="40"/>
      <c r="D164" s="219" t="s">
        <v>124</v>
      </c>
      <c r="E164" s="40"/>
      <c r="F164" s="220" t="s">
        <v>306</v>
      </c>
      <c r="G164" s="40"/>
      <c r="H164" s="40"/>
      <c r="I164" s="216"/>
      <c r="J164" s="40"/>
      <c r="K164" s="40"/>
      <c r="L164" s="44"/>
      <c r="M164" s="217"/>
      <c r="N164" s="218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124</v>
      </c>
      <c r="AU164" s="17" t="s">
        <v>79</v>
      </c>
    </row>
    <row r="165" s="13" customFormat="1">
      <c r="A165" s="13"/>
      <c r="B165" s="227"/>
      <c r="C165" s="228"/>
      <c r="D165" s="219" t="s">
        <v>178</v>
      </c>
      <c r="E165" s="229" t="s">
        <v>19</v>
      </c>
      <c r="F165" s="230" t="s">
        <v>307</v>
      </c>
      <c r="G165" s="228"/>
      <c r="H165" s="231">
        <v>176.96000000000001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178</v>
      </c>
      <c r="AU165" s="237" t="s">
        <v>79</v>
      </c>
      <c r="AV165" s="13" t="s">
        <v>79</v>
      </c>
      <c r="AW165" s="13" t="s">
        <v>31</v>
      </c>
      <c r="AX165" s="13" t="s">
        <v>74</v>
      </c>
      <c r="AY165" s="237" t="s">
        <v>108</v>
      </c>
    </row>
    <row r="166" s="2" customFormat="1" ht="24.15" customHeight="1">
      <c r="A166" s="38"/>
      <c r="B166" s="39"/>
      <c r="C166" s="201" t="s">
        <v>308</v>
      </c>
      <c r="D166" s="201" t="s">
        <v>111</v>
      </c>
      <c r="E166" s="202" t="s">
        <v>309</v>
      </c>
      <c r="F166" s="203" t="s">
        <v>310</v>
      </c>
      <c r="G166" s="204" t="s">
        <v>174</v>
      </c>
      <c r="H166" s="205">
        <v>91.230000000000004</v>
      </c>
      <c r="I166" s="206"/>
      <c r="J166" s="207">
        <f>ROUND(I166*H166,2)</f>
        <v>0</v>
      </c>
      <c r="K166" s="203" t="s">
        <v>175</v>
      </c>
      <c r="L166" s="44"/>
      <c r="M166" s="208" t="s">
        <v>19</v>
      </c>
      <c r="N166" s="209" t="s">
        <v>40</v>
      </c>
      <c r="O166" s="84"/>
      <c r="P166" s="210">
        <f>O166*H166</f>
        <v>0</v>
      </c>
      <c r="Q166" s="210">
        <v>0.18462999999999999</v>
      </c>
      <c r="R166" s="210">
        <f>Q166*H166</f>
        <v>16.843794899999999</v>
      </c>
      <c r="S166" s="210">
        <v>0</v>
      </c>
      <c r="T166" s="211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2" t="s">
        <v>131</v>
      </c>
      <c r="AT166" s="212" t="s">
        <v>111</v>
      </c>
      <c r="AU166" s="212" t="s">
        <v>79</v>
      </c>
      <c r="AY166" s="17" t="s">
        <v>108</v>
      </c>
      <c r="BE166" s="213">
        <f>IF(N166="základní",J166,0)</f>
        <v>0</v>
      </c>
      <c r="BF166" s="213">
        <f>IF(N166="snížená",J166,0)</f>
        <v>0</v>
      </c>
      <c r="BG166" s="213">
        <f>IF(N166="zákl. přenesená",J166,0)</f>
        <v>0</v>
      </c>
      <c r="BH166" s="213">
        <f>IF(N166="sníž. přenesená",J166,0)</f>
        <v>0</v>
      </c>
      <c r="BI166" s="213">
        <f>IF(N166="nulová",J166,0)</f>
        <v>0</v>
      </c>
      <c r="BJ166" s="17" t="s">
        <v>74</v>
      </c>
      <c r="BK166" s="213">
        <f>ROUND(I166*H166,2)</f>
        <v>0</v>
      </c>
      <c r="BL166" s="17" t="s">
        <v>131</v>
      </c>
      <c r="BM166" s="212" t="s">
        <v>311</v>
      </c>
    </row>
    <row r="167" s="2" customFormat="1">
      <c r="A167" s="38"/>
      <c r="B167" s="39"/>
      <c r="C167" s="40"/>
      <c r="D167" s="214" t="s">
        <v>118</v>
      </c>
      <c r="E167" s="40"/>
      <c r="F167" s="215" t="s">
        <v>312</v>
      </c>
      <c r="G167" s="40"/>
      <c r="H167" s="40"/>
      <c r="I167" s="216"/>
      <c r="J167" s="40"/>
      <c r="K167" s="40"/>
      <c r="L167" s="44"/>
      <c r="M167" s="217"/>
      <c r="N167" s="218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118</v>
      </c>
      <c r="AU167" s="17" t="s">
        <v>79</v>
      </c>
    </row>
    <row r="168" s="2" customFormat="1" ht="21.75" customHeight="1">
      <c r="A168" s="38"/>
      <c r="B168" s="39"/>
      <c r="C168" s="201" t="s">
        <v>313</v>
      </c>
      <c r="D168" s="201" t="s">
        <v>111</v>
      </c>
      <c r="E168" s="202" t="s">
        <v>314</v>
      </c>
      <c r="F168" s="203" t="s">
        <v>315</v>
      </c>
      <c r="G168" s="204" t="s">
        <v>174</v>
      </c>
      <c r="H168" s="205">
        <v>24.539999999999999</v>
      </c>
      <c r="I168" s="206"/>
      <c r="J168" s="207">
        <f>ROUND(I168*H168,2)</f>
        <v>0</v>
      </c>
      <c r="K168" s="203" t="s">
        <v>175</v>
      </c>
      <c r="L168" s="44"/>
      <c r="M168" s="208" t="s">
        <v>19</v>
      </c>
      <c r="N168" s="209" t="s">
        <v>40</v>
      </c>
      <c r="O168" s="84"/>
      <c r="P168" s="210">
        <f>O168*H168</f>
        <v>0</v>
      </c>
      <c r="Q168" s="210">
        <v>0.23000000000000001</v>
      </c>
      <c r="R168" s="210">
        <f>Q168*H168</f>
        <v>5.6441999999999997</v>
      </c>
      <c r="S168" s="210">
        <v>0</v>
      </c>
      <c r="T168" s="211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2" t="s">
        <v>131</v>
      </c>
      <c r="AT168" s="212" t="s">
        <v>111</v>
      </c>
      <c r="AU168" s="212" t="s">
        <v>79</v>
      </c>
      <c r="AY168" s="17" t="s">
        <v>108</v>
      </c>
      <c r="BE168" s="213">
        <f>IF(N168="základní",J168,0)</f>
        <v>0</v>
      </c>
      <c r="BF168" s="213">
        <f>IF(N168="snížená",J168,0)</f>
        <v>0</v>
      </c>
      <c r="BG168" s="213">
        <f>IF(N168="zákl. přenesená",J168,0)</f>
        <v>0</v>
      </c>
      <c r="BH168" s="213">
        <f>IF(N168="sníž. přenesená",J168,0)</f>
        <v>0</v>
      </c>
      <c r="BI168" s="213">
        <f>IF(N168="nulová",J168,0)</f>
        <v>0</v>
      </c>
      <c r="BJ168" s="17" t="s">
        <v>74</v>
      </c>
      <c r="BK168" s="213">
        <f>ROUND(I168*H168,2)</f>
        <v>0</v>
      </c>
      <c r="BL168" s="17" t="s">
        <v>131</v>
      </c>
      <c r="BM168" s="212" t="s">
        <v>316</v>
      </c>
    </row>
    <row r="169" s="2" customFormat="1">
      <c r="A169" s="38"/>
      <c r="B169" s="39"/>
      <c r="C169" s="40"/>
      <c r="D169" s="214" t="s">
        <v>118</v>
      </c>
      <c r="E169" s="40"/>
      <c r="F169" s="215" t="s">
        <v>317</v>
      </c>
      <c r="G169" s="40"/>
      <c r="H169" s="40"/>
      <c r="I169" s="216"/>
      <c r="J169" s="40"/>
      <c r="K169" s="40"/>
      <c r="L169" s="44"/>
      <c r="M169" s="217"/>
      <c r="N169" s="218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118</v>
      </c>
      <c r="AU169" s="17" t="s">
        <v>79</v>
      </c>
    </row>
    <row r="170" s="2" customFormat="1" ht="24.15" customHeight="1">
      <c r="A170" s="38"/>
      <c r="B170" s="39"/>
      <c r="C170" s="201" t="s">
        <v>318</v>
      </c>
      <c r="D170" s="201" t="s">
        <v>111</v>
      </c>
      <c r="E170" s="202" t="s">
        <v>319</v>
      </c>
      <c r="F170" s="203" t="s">
        <v>320</v>
      </c>
      <c r="G170" s="204" t="s">
        <v>174</v>
      </c>
      <c r="H170" s="205">
        <v>17</v>
      </c>
      <c r="I170" s="206"/>
      <c r="J170" s="207">
        <f>ROUND(I170*H170,2)</f>
        <v>0</v>
      </c>
      <c r="K170" s="203" t="s">
        <v>175</v>
      </c>
      <c r="L170" s="44"/>
      <c r="M170" s="208" t="s">
        <v>19</v>
      </c>
      <c r="N170" s="209" t="s">
        <v>40</v>
      </c>
      <c r="O170" s="84"/>
      <c r="P170" s="210">
        <f>O170*H170</f>
        <v>0</v>
      </c>
      <c r="Q170" s="210">
        <v>0.20745</v>
      </c>
      <c r="R170" s="210">
        <f>Q170*H170</f>
        <v>3.5266500000000001</v>
      </c>
      <c r="S170" s="210">
        <v>0</v>
      </c>
      <c r="T170" s="211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2" t="s">
        <v>131</v>
      </c>
      <c r="AT170" s="212" t="s">
        <v>111</v>
      </c>
      <c r="AU170" s="212" t="s">
        <v>79</v>
      </c>
      <c r="AY170" s="17" t="s">
        <v>108</v>
      </c>
      <c r="BE170" s="213">
        <f>IF(N170="základní",J170,0)</f>
        <v>0</v>
      </c>
      <c r="BF170" s="213">
        <f>IF(N170="snížená",J170,0)</f>
        <v>0</v>
      </c>
      <c r="BG170" s="213">
        <f>IF(N170="zákl. přenesená",J170,0)</f>
        <v>0</v>
      </c>
      <c r="BH170" s="213">
        <f>IF(N170="sníž. přenesená",J170,0)</f>
        <v>0</v>
      </c>
      <c r="BI170" s="213">
        <f>IF(N170="nulová",J170,0)</f>
        <v>0</v>
      </c>
      <c r="BJ170" s="17" t="s">
        <v>74</v>
      </c>
      <c r="BK170" s="213">
        <f>ROUND(I170*H170,2)</f>
        <v>0</v>
      </c>
      <c r="BL170" s="17" t="s">
        <v>131</v>
      </c>
      <c r="BM170" s="212" t="s">
        <v>321</v>
      </c>
    </row>
    <row r="171" s="2" customFormat="1">
      <c r="A171" s="38"/>
      <c r="B171" s="39"/>
      <c r="C171" s="40"/>
      <c r="D171" s="214" t="s">
        <v>118</v>
      </c>
      <c r="E171" s="40"/>
      <c r="F171" s="215" t="s">
        <v>322</v>
      </c>
      <c r="G171" s="40"/>
      <c r="H171" s="40"/>
      <c r="I171" s="216"/>
      <c r="J171" s="40"/>
      <c r="K171" s="40"/>
      <c r="L171" s="44"/>
      <c r="M171" s="217"/>
      <c r="N171" s="218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118</v>
      </c>
      <c r="AU171" s="17" t="s">
        <v>79</v>
      </c>
    </row>
    <row r="172" s="13" customFormat="1">
      <c r="A172" s="13"/>
      <c r="B172" s="227"/>
      <c r="C172" s="228"/>
      <c r="D172" s="219" t="s">
        <v>178</v>
      </c>
      <c r="E172" s="229" t="s">
        <v>19</v>
      </c>
      <c r="F172" s="230" t="s">
        <v>323</v>
      </c>
      <c r="G172" s="228"/>
      <c r="H172" s="231">
        <v>17</v>
      </c>
      <c r="I172" s="232"/>
      <c r="J172" s="228"/>
      <c r="K172" s="228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178</v>
      </c>
      <c r="AU172" s="237" t="s">
        <v>79</v>
      </c>
      <c r="AV172" s="13" t="s">
        <v>79</v>
      </c>
      <c r="AW172" s="13" t="s">
        <v>31</v>
      </c>
      <c r="AX172" s="13" t="s">
        <v>74</v>
      </c>
      <c r="AY172" s="237" t="s">
        <v>108</v>
      </c>
    </row>
    <row r="173" s="2" customFormat="1" ht="16.5" customHeight="1">
      <c r="A173" s="38"/>
      <c r="B173" s="39"/>
      <c r="C173" s="201" t="s">
        <v>324</v>
      </c>
      <c r="D173" s="201" t="s">
        <v>111</v>
      </c>
      <c r="E173" s="202" t="s">
        <v>325</v>
      </c>
      <c r="F173" s="203" t="s">
        <v>326</v>
      </c>
      <c r="G173" s="204" t="s">
        <v>174</v>
      </c>
      <c r="H173" s="205">
        <v>97.849999999999994</v>
      </c>
      <c r="I173" s="206"/>
      <c r="J173" s="207">
        <f>ROUND(I173*H173,2)</f>
        <v>0</v>
      </c>
      <c r="K173" s="203" t="s">
        <v>175</v>
      </c>
      <c r="L173" s="44"/>
      <c r="M173" s="208" t="s">
        <v>19</v>
      </c>
      <c r="N173" s="209" t="s">
        <v>40</v>
      </c>
      <c r="O173" s="84"/>
      <c r="P173" s="210">
        <f>O173*H173</f>
        <v>0</v>
      </c>
      <c r="Q173" s="210">
        <v>0.0056100000000000004</v>
      </c>
      <c r="R173" s="210">
        <f>Q173*H173</f>
        <v>0.5489385</v>
      </c>
      <c r="S173" s="210">
        <v>0</v>
      </c>
      <c r="T173" s="211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2" t="s">
        <v>131</v>
      </c>
      <c r="AT173" s="212" t="s">
        <v>111</v>
      </c>
      <c r="AU173" s="212" t="s">
        <v>79</v>
      </c>
      <c r="AY173" s="17" t="s">
        <v>108</v>
      </c>
      <c r="BE173" s="213">
        <f>IF(N173="základní",J173,0)</f>
        <v>0</v>
      </c>
      <c r="BF173" s="213">
        <f>IF(N173="snížená",J173,0)</f>
        <v>0</v>
      </c>
      <c r="BG173" s="213">
        <f>IF(N173="zákl. přenesená",J173,0)</f>
        <v>0</v>
      </c>
      <c r="BH173" s="213">
        <f>IF(N173="sníž. přenesená",J173,0)</f>
        <v>0</v>
      </c>
      <c r="BI173" s="213">
        <f>IF(N173="nulová",J173,0)</f>
        <v>0</v>
      </c>
      <c r="BJ173" s="17" t="s">
        <v>74</v>
      </c>
      <c r="BK173" s="213">
        <f>ROUND(I173*H173,2)</f>
        <v>0</v>
      </c>
      <c r="BL173" s="17" t="s">
        <v>131</v>
      </c>
      <c r="BM173" s="212" t="s">
        <v>327</v>
      </c>
    </row>
    <row r="174" s="2" customFormat="1">
      <c r="A174" s="38"/>
      <c r="B174" s="39"/>
      <c r="C174" s="40"/>
      <c r="D174" s="214" t="s">
        <v>118</v>
      </c>
      <c r="E174" s="40"/>
      <c r="F174" s="215" t="s">
        <v>328</v>
      </c>
      <c r="G174" s="40"/>
      <c r="H174" s="40"/>
      <c r="I174" s="216"/>
      <c r="J174" s="40"/>
      <c r="K174" s="40"/>
      <c r="L174" s="44"/>
      <c r="M174" s="217"/>
      <c r="N174" s="218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118</v>
      </c>
      <c r="AU174" s="17" t="s">
        <v>79</v>
      </c>
    </row>
    <row r="175" s="2" customFormat="1" ht="16.5" customHeight="1">
      <c r="A175" s="38"/>
      <c r="B175" s="39"/>
      <c r="C175" s="201" t="s">
        <v>329</v>
      </c>
      <c r="D175" s="201" t="s">
        <v>111</v>
      </c>
      <c r="E175" s="202" t="s">
        <v>330</v>
      </c>
      <c r="F175" s="203" t="s">
        <v>331</v>
      </c>
      <c r="G175" s="204" t="s">
        <v>174</v>
      </c>
      <c r="H175" s="205">
        <v>106.52</v>
      </c>
      <c r="I175" s="206"/>
      <c r="J175" s="207">
        <f>ROUND(I175*H175,2)</f>
        <v>0</v>
      </c>
      <c r="K175" s="203" t="s">
        <v>175</v>
      </c>
      <c r="L175" s="44"/>
      <c r="M175" s="208" t="s">
        <v>19</v>
      </c>
      <c r="N175" s="209" t="s">
        <v>40</v>
      </c>
      <c r="O175" s="84"/>
      <c r="P175" s="210">
        <f>O175*H175</f>
        <v>0</v>
      </c>
      <c r="Q175" s="210">
        <v>0.00031</v>
      </c>
      <c r="R175" s="210">
        <f>Q175*H175</f>
        <v>0.033021200000000001</v>
      </c>
      <c r="S175" s="210">
        <v>0</v>
      </c>
      <c r="T175" s="211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2" t="s">
        <v>131</v>
      </c>
      <c r="AT175" s="212" t="s">
        <v>111</v>
      </c>
      <c r="AU175" s="212" t="s">
        <v>79</v>
      </c>
      <c r="AY175" s="17" t="s">
        <v>108</v>
      </c>
      <c r="BE175" s="213">
        <f>IF(N175="základní",J175,0)</f>
        <v>0</v>
      </c>
      <c r="BF175" s="213">
        <f>IF(N175="snížená",J175,0)</f>
        <v>0</v>
      </c>
      <c r="BG175" s="213">
        <f>IF(N175="zákl. přenesená",J175,0)</f>
        <v>0</v>
      </c>
      <c r="BH175" s="213">
        <f>IF(N175="sníž. přenesená",J175,0)</f>
        <v>0</v>
      </c>
      <c r="BI175" s="213">
        <f>IF(N175="nulová",J175,0)</f>
        <v>0</v>
      </c>
      <c r="BJ175" s="17" t="s">
        <v>74</v>
      </c>
      <c r="BK175" s="213">
        <f>ROUND(I175*H175,2)</f>
        <v>0</v>
      </c>
      <c r="BL175" s="17" t="s">
        <v>131</v>
      </c>
      <c r="BM175" s="212" t="s">
        <v>332</v>
      </c>
    </row>
    <row r="176" s="2" customFormat="1">
      <c r="A176" s="38"/>
      <c r="B176" s="39"/>
      <c r="C176" s="40"/>
      <c r="D176" s="214" t="s">
        <v>118</v>
      </c>
      <c r="E176" s="40"/>
      <c r="F176" s="215" t="s">
        <v>333</v>
      </c>
      <c r="G176" s="40"/>
      <c r="H176" s="40"/>
      <c r="I176" s="216"/>
      <c r="J176" s="40"/>
      <c r="K176" s="40"/>
      <c r="L176" s="44"/>
      <c r="M176" s="217"/>
      <c r="N176" s="218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118</v>
      </c>
      <c r="AU176" s="17" t="s">
        <v>79</v>
      </c>
    </row>
    <row r="177" s="13" customFormat="1">
      <c r="A177" s="13"/>
      <c r="B177" s="227"/>
      <c r="C177" s="228"/>
      <c r="D177" s="219" t="s">
        <v>178</v>
      </c>
      <c r="E177" s="229" t="s">
        <v>19</v>
      </c>
      <c r="F177" s="230" t="s">
        <v>334</v>
      </c>
      <c r="G177" s="228"/>
      <c r="H177" s="231">
        <v>106.52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178</v>
      </c>
      <c r="AU177" s="237" t="s">
        <v>79</v>
      </c>
      <c r="AV177" s="13" t="s">
        <v>79</v>
      </c>
      <c r="AW177" s="13" t="s">
        <v>31</v>
      </c>
      <c r="AX177" s="13" t="s">
        <v>74</v>
      </c>
      <c r="AY177" s="237" t="s">
        <v>108</v>
      </c>
    </row>
    <row r="178" s="2" customFormat="1" ht="24.15" customHeight="1">
      <c r="A178" s="38"/>
      <c r="B178" s="39"/>
      <c r="C178" s="201" t="s">
        <v>335</v>
      </c>
      <c r="D178" s="201" t="s">
        <v>111</v>
      </c>
      <c r="E178" s="202" t="s">
        <v>336</v>
      </c>
      <c r="F178" s="203" t="s">
        <v>337</v>
      </c>
      <c r="G178" s="204" t="s">
        <v>174</v>
      </c>
      <c r="H178" s="205">
        <v>86.060000000000002</v>
      </c>
      <c r="I178" s="206"/>
      <c r="J178" s="207">
        <f>ROUND(I178*H178,2)</f>
        <v>0</v>
      </c>
      <c r="K178" s="203" t="s">
        <v>175</v>
      </c>
      <c r="L178" s="44"/>
      <c r="M178" s="208" t="s">
        <v>19</v>
      </c>
      <c r="N178" s="209" t="s">
        <v>40</v>
      </c>
      <c r="O178" s="84"/>
      <c r="P178" s="210">
        <f>O178*H178</f>
        <v>0</v>
      </c>
      <c r="Q178" s="210">
        <v>0.10373</v>
      </c>
      <c r="R178" s="210">
        <f>Q178*H178</f>
        <v>8.9270037999999996</v>
      </c>
      <c r="S178" s="210">
        <v>0</v>
      </c>
      <c r="T178" s="211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2" t="s">
        <v>131</v>
      </c>
      <c r="AT178" s="212" t="s">
        <v>111</v>
      </c>
      <c r="AU178" s="212" t="s">
        <v>79</v>
      </c>
      <c r="AY178" s="17" t="s">
        <v>108</v>
      </c>
      <c r="BE178" s="213">
        <f>IF(N178="základní",J178,0)</f>
        <v>0</v>
      </c>
      <c r="BF178" s="213">
        <f>IF(N178="snížená",J178,0)</f>
        <v>0</v>
      </c>
      <c r="BG178" s="213">
        <f>IF(N178="zákl. přenesená",J178,0)</f>
        <v>0</v>
      </c>
      <c r="BH178" s="213">
        <f>IF(N178="sníž. přenesená",J178,0)</f>
        <v>0</v>
      </c>
      <c r="BI178" s="213">
        <f>IF(N178="nulová",J178,0)</f>
        <v>0</v>
      </c>
      <c r="BJ178" s="17" t="s">
        <v>74</v>
      </c>
      <c r="BK178" s="213">
        <f>ROUND(I178*H178,2)</f>
        <v>0</v>
      </c>
      <c r="BL178" s="17" t="s">
        <v>131</v>
      </c>
      <c r="BM178" s="212" t="s">
        <v>338</v>
      </c>
    </row>
    <row r="179" s="2" customFormat="1">
      <c r="A179" s="38"/>
      <c r="B179" s="39"/>
      <c r="C179" s="40"/>
      <c r="D179" s="214" t="s">
        <v>118</v>
      </c>
      <c r="E179" s="40"/>
      <c r="F179" s="215" t="s">
        <v>339</v>
      </c>
      <c r="G179" s="40"/>
      <c r="H179" s="40"/>
      <c r="I179" s="216"/>
      <c r="J179" s="40"/>
      <c r="K179" s="40"/>
      <c r="L179" s="44"/>
      <c r="M179" s="217"/>
      <c r="N179" s="218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118</v>
      </c>
      <c r="AU179" s="17" t="s">
        <v>79</v>
      </c>
    </row>
    <row r="180" s="2" customFormat="1" ht="24.15" customHeight="1">
      <c r="A180" s="38"/>
      <c r="B180" s="39"/>
      <c r="C180" s="201" t="s">
        <v>340</v>
      </c>
      <c r="D180" s="201" t="s">
        <v>111</v>
      </c>
      <c r="E180" s="202" t="s">
        <v>341</v>
      </c>
      <c r="F180" s="203" t="s">
        <v>342</v>
      </c>
      <c r="G180" s="204" t="s">
        <v>174</v>
      </c>
      <c r="H180" s="205">
        <v>33.445</v>
      </c>
      <c r="I180" s="206"/>
      <c r="J180" s="207">
        <f>ROUND(I180*H180,2)</f>
        <v>0</v>
      </c>
      <c r="K180" s="203" t="s">
        <v>175</v>
      </c>
      <c r="L180" s="44"/>
      <c r="M180" s="208" t="s">
        <v>19</v>
      </c>
      <c r="N180" s="209" t="s">
        <v>40</v>
      </c>
      <c r="O180" s="84"/>
      <c r="P180" s="210">
        <f>O180*H180</f>
        <v>0</v>
      </c>
      <c r="Q180" s="210">
        <v>0.61404000000000003</v>
      </c>
      <c r="R180" s="210">
        <f>Q180*H180</f>
        <v>20.5365678</v>
      </c>
      <c r="S180" s="210">
        <v>0</v>
      </c>
      <c r="T180" s="211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2" t="s">
        <v>131</v>
      </c>
      <c r="AT180" s="212" t="s">
        <v>111</v>
      </c>
      <c r="AU180" s="212" t="s">
        <v>79</v>
      </c>
      <c r="AY180" s="17" t="s">
        <v>108</v>
      </c>
      <c r="BE180" s="213">
        <f>IF(N180="základní",J180,0)</f>
        <v>0</v>
      </c>
      <c r="BF180" s="213">
        <f>IF(N180="snížená",J180,0)</f>
        <v>0</v>
      </c>
      <c r="BG180" s="213">
        <f>IF(N180="zákl. přenesená",J180,0)</f>
        <v>0</v>
      </c>
      <c r="BH180" s="213">
        <f>IF(N180="sníž. přenesená",J180,0)</f>
        <v>0</v>
      </c>
      <c r="BI180" s="213">
        <f>IF(N180="nulová",J180,0)</f>
        <v>0</v>
      </c>
      <c r="BJ180" s="17" t="s">
        <v>74</v>
      </c>
      <c r="BK180" s="213">
        <f>ROUND(I180*H180,2)</f>
        <v>0</v>
      </c>
      <c r="BL180" s="17" t="s">
        <v>131</v>
      </c>
      <c r="BM180" s="212" t="s">
        <v>343</v>
      </c>
    </row>
    <row r="181" s="2" customFormat="1">
      <c r="A181" s="38"/>
      <c r="B181" s="39"/>
      <c r="C181" s="40"/>
      <c r="D181" s="214" t="s">
        <v>118</v>
      </c>
      <c r="E181" s="40"/>
      <c r="F181" s="215" t="s">
        <v>344</v>
      </c>
      <c r="G181" s="40"/>
      <c r="H181" s="40"/>
      <c r="I181" s="216"/>
      <c r="J181" s="40"/>
      <c r="K181" s="40"/>
      <c r="L181" s="44"/>
      <c r="M181" s="217"/>
      <c r="N181" s="218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118</v>
      </c>
      <c r="AU181" s="17" t="s">
        <v>79</v>
      </c>
    </row>
    <row r="182" s="2" customFormat="1">
      <c r="A182" s="38"/>
      <c r="B182" s="39"/>
      <c r="C182" s="40"/>
      <c r="D182" s="219" t="s">
        <v>124</v>
      </c>
      <c r="E182" s="40"/>
      <c r="F182" s="220" t="s">
        <v>345</v>
      </c>
      <c r="G182" s="40"/>
      <c r="H182" s="40"/>
      <c r="I182" s="216"/>
      <c r="J182" s="40"/>
      <c r="K182" s="40"/>
      <c r="L182" s="44"/>
      <c r="M182" s="217"/>
      <c r="N182" s="218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124</v>
      </c>
      <c r="AU182" s="17" t="s">
        <v>79</v>
      </c>
    </row>
    <row r="183" s="13" customFormat="1">
      <c r="A183" s="13"/>
      <c r="B183" s="227"/>
      <c r="C183" s="228"/>
      <c r="D183" s="219" t="s">
        <v>178</v>
      </c>
      <c r="E183" s="229" t="s">
        <v>19</v>
      </c>
      <c r="F183" s="230" t="s">
        <v>346</v>
      </c>
      <c r="G183" s="228"/>
      <c r="H183" s="231">
        <v>33.445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178</v>
      </c>
      <c r="AU183" s="237" t="s">
        <v>79</v>
      </c>
      <c r="AV183" s="13" t="s">
        <v>79</v>
      </c>
      <c r="AW183" s="13" t="s">
        <v>31</v>
      </c>
      <c r="AX183" s="13" t="s">
        <v>74</v>
      </c>
      <c r="AY183" s="237" t="s">
        <v>108</v>
      </c>
    </row>
    <row r="184" s="2" customFormat="1" ht="24.15" customHeight="1">
      <c r="A184" s="38"/>
      <c r="B184" s="39"/>
      <c r="C184" s="201" t="s">
        <v>347</v>
      </c>
      <c r="D184" s="201" t="s">
        <v>111</v>
      </c>
      <c r="E184" s="202" t="s">
        <v>348</v>
      </c>
      <c r="F184" s="203" t="s">
        <v>349</v>
      </c>
      <c r="G184" s="204" t="s">
        <v>174</v>
      </c>
      <c r="H184" s="205">
        <v>33.435000000000002</v>
      </c>
      <c r="I184" s="206"/>
      <c r="J184" s="207">
        <f>ROUND(I184*H184,2)</f>
        <v>0</v>
      </c>
      <c r="K184" s="203" t="s">
        <v>175</v>
      </c>
      <c r="L184" s="44"/>
      <c r="M184" s="208" t="s">
        <v>19</v>
      </c>
      <c r="N184" s="209" t="s">
        <v>40</v>
      </c>
      <c r="O184" s="84"/>
      <c r="P184" s="210">
        <f>O184*H184</f>
        <v>0</v>
      </c>
      <c r="Q184" s="210">
        <v>0.053719999999999997</v>
      </c>
      <c r="R184" s="210">
        <f>Q184*H184</f>
        <v>1.7961282000000001</v>
      </c>
      <c r="S184" s="210">
        <v>0</v>
      </c>
      <c r="T184" s="211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2" t="s">
        <v>131</v>
      </c>
      <c r="AT184" s="212" t="s">
        <v>111</v>
      </c>
      <c r="AU184" s="212" t="s">
        <v>79</v>
      </c>
      <c r="AY184" s="17" t="s">
        <v>108</v>
      </c>
      <c r="BE184" s="213">
        <f>IF(N184="základní",J184,0)</f>
        <v>0</v>
      </c>
      <c r="BF184" s="213">
        <f>IF(N184="snížená",J184,0)</f>
        <v>0</v>
      </c>
      <c r="BG184" s="213">
        <f>IF(N184="zákl. přenesená",J184,0)</f>
        <v>0</v>
      </c>
      <c r="BH184" s="213">
        <f>IF(N184="sníž. přenesená",J184,0)</f>
        <v>0</v>
      </c>
      <c r="BI184" s="213">
        <f>IF(N184="nulová",J184,0)</f>
        <v>0</v>
      </c>
      <c r="BJ184" s="17" t="s">
        <v>74</v>
      </c>
      <c r="BK184" s="213">
        <f>ROUND(I184*H184,2)</f>
        <v>0</v>
      </c>
      <c r="BL184" s="17" t="s">
        <v>131</v>
      </c>
      <c r="BM184" s="212" t="s">
        <v>350</v>
      </c>
    </row>
    <row r="185" s="2" customFormat="1">
      <c r="A185" s="38"/>
      <c r="B185" s="39"/>
      <c r="C185" s="40"/>
      <c r="D185" s="214" t="s">
        <v>118</v>
      </c>
      <c r="E185" s="40"/>
      <c r="F185" s="215" t="s">
        <v>351</v>
      </c>
      <c r="G185" s="40"/>
      <c r="H185" s="40"/>
      <c r="I185" s="216"/>
      <c r="J185" s="40"/>
      <c r="K185" s="40"/>
      <c r="L185" s="44"/>
      <c r="M185" s="217"/>
      <c r="N185" s="218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118</v>
      </c>
      <c r="AU185" s="17" t="s">
        <v>79</v>
      </c>
    </row>
    <row r="186" s="12" customFormat="1" ht="22.8" customHeight="1">
      <c r="A186" s="12"/>
      <c r="B186" s="185"/>
      <c r="C186" s="186"/>
      <c r="D186" s="187" t="s">
        <v>68</v>
      </c>
      <c r="E186" s="199" t="s">
        <v>154</v>
      </c>
      <c r="F186" s="199" t="s">
        <v>352</v>
      </c>
      <c r="G186" s="186"/>
      <c r="H186" s="186"/>
      <c r="I186" s="189"/>
      <c r="J186" s="200">
        <f>BK186</f>
        <v>0</v>
      </c>
      <c r="K186" s="186"/>
      <c r="L186" s="191"/>
      <c r="M186" s="192"/>
      <c r="N186" s="193"/>
      <c r="O186" s="193"/>
      <c r="P186" s="194">
        <f>SUM(P187:P199)</f>
        <v>0</v>
      </c>
      <c r="Q186" s="193"/>
      <c r="R186" s="194">
        <f>SUM(R187:R199)</f>
        <v>56.825934169999996</v>
      </c>
      <c r="S186" s="193"/>
      <c r="T186" s="195">
        <f>SUM(T187:T199)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6" t="s">
        <v>74</v>
      </c>
      <c r="AT186" s="197" t="s">
        <v>68</v>
      </c>
      <c r="AU186" s="197" t="s">
        <v>74</v>
      </c>
      <c r="AY186" s="196" t="s">
        <v>108</v>
      </c>
      <c r="BK186" s="198">
        <f>SUM(BK187:BK199)</f>
        <v>0</v>
      </c>
    </row>
    <row r="187" s="2" customFormat="1" ht="24.15" customHeight="1">
      <c r="A187" s="38"/>
      <c r="B187" s="39"/>
      <c r="C187" s="201" t="s">
        <v>353</v>
      </c>
      <c r="D187" s="201" t="s">
        <v>111</v>
      </c>
      <c r="E187" s="202" t="s">
        <v>354</v>
      </c>
      <c r="F187" s="203" t="s">
        <v>355</v>
      </c>
      <c r="G187" s="204" t="s">
        <v>356</v>
      </c>
      <c r="H187" s="205">
        <v>1</v>
      </c>
      <c r="I187" s="206"/>
      <c r="J187" s="207">
        <f>ROUND(I187*H187,2)</f>
        <v>0</v>
      </c>
      <c r="K187" s="203" t="s">
        <v>175</v>
      </c>
      <c r="L187" s="44"/>
      <c r="M187" s="208" t="s">
        <v>19</v>
      </c>
      <c r="N187" s="209" t="s">
        <v>40</v>
      </c>
      <c r="O187" s="84"/>
      <c r="P187" s="210">
        <f>O187*H187</f>
        <v>0</v>
      </c>
      <c r="Q187" s="210">
        <v>0</v>
      </c>
      <c r="R187" s="210">
        <f>Q187*H187</f>
        <v>0</v>
      </c>
      <c r="S187" s="210">
        <v>0</v>
      </c>
      <c r="T187" s="211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2" t="s">
        <v>131</v>
      </c>
      <c r="AT187" s="212" t="s">
        <v>111</v>
      </c>
      <c r="AU187" s="212" t="s">
        <v>79</v>
      </c>
      <c r="AY187" s="17" t="s">
        <v>108</v>
      </c>
      <c r="BE187" s="213">
        <f>IF(N187="základní",J187,0)</f>
        <v>0</v>
      </c>
      <c r="BF187" s="213">
        <f>IF(N187="snížená",J187,0)</f>
        <v>0</v>
      </c>
      <c r="BG187" s="213">
        <f>IF(N187="zákl. přenesená",J187,0)</f>
        <v>0</v>
      </c>
      <c r="BH187" s="213">
        <f>IF(N187="sníž. přenesená",J187,0)</f>
        <v>0</v>
      </c>
      <c r="BI187" s="213">
        <f>IF(N187="nulová",J187,0)</f>
        <v>0</v>
      </c>
      <c r="BJ187" s="17" t="s">
        <v>74</v>
      </c>
      <c r="BK187" s="213">
        <f>ROUND(I187*H187,2)</f>
        <v>0</v>
      </c>
      <c r="BL187" s="17" t="s">
        <v>131</v>
      </c>
      <c r="BM187" s="212" t="s">
        <v>357</v>
      </c>
    </row>
    <row r="188" s="2" customFormat="1">
      <c r="A188" s="38"/>
      <c r="B188" s="39"/>
      <c r="C188" s="40"/>
      <c r="D188" s="214" t="s">
        <v>118</v>
      </c>
      <c r="E188" s="40"/>
      <c r="F188" s="215" t="s">
        <v>358</v>
      </c>
      <c r="G188" s="40"/>
      <c r="H188" s="40"/>
      <c r="I188" s="216"/>
      <c r="J188" s="40"/>
      <c r="K188" s="40"/>
      <c r="L188" s="44"/>
      <c r="M188" s="217"/>
      <c r="N188" s="218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118</v>
      </c>
      <c r="AU188" s="17" t="s">
        <v>79</v>
      </c>
    </row>
    <row r="189" s="2" customFormat="1">
      <c r="A189" s="38"/>
      <c r="B189" s="39"/>
      <c r="C189" s="40"/>
      <c r="D189" s="219" t="s">
        <v>124</v>
      </c>
      <c r="E189" s="40"/>
      <c r="F189" s="220" t="s">
        <v>359</v>
      </c>
      <c r="G189" s="40"/>
      <c r="H189" s="40"/>
      <c r="I189" s="216"/>
      <c r="J189" s="40"/>
      <c r="K189" s="40"/>
      <c r="L189" s="44"/>
      <c r="M189" s="217"/>
      <c r="N189" s="218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124</v>
      </c>
      <c r="AU189" s="17" t="s">
        <v>79</v>
      </c>
    </row>
    <row r="190" s="2" customFormat="1" ht="16.5" customHeight="1">
      <c r="A190" s="38"/>
      <c r="B190" s="39"/>
      <c r="C190" s="201" t="s">
        <v>360</v>
      </c>
      <c r="D190" s="201" t="s">
        <v>111</v>
      </c>
      <c r="E190" s="202" t="s">
        <v>361</v>
      </c>
      <c r="F190" s="203" t="s">
        <v>362</v>
      </c>
      <c r="G190" s="204" t="s">
        <v>356</v>
      </c>
      <c r="H190" s="205">
        <v>1</v>
      </c>
      <c r="I190" s="206"/>
      <c r="J190" s="207">
        <f>ROUND(I190*H190,2)</f>
        <v>0</v>
      </c>
      <c r="K190" s="203" t="s">
        <v>175</v>
      </c>
      <c r="L190" s="44"/>
      <c r="M190" s="208" t="s">
        <v>19</v>
      </c>
      <c r="N190" s="209" t="s">
        <v>40</v>
      </c>
      <c r="O190" s="84"/>
      <c r="P190" s="210">
        <f>O190*H190</f>
        <v>0</v>
      </c>
      <c r="Q190" s="210">
        <v>2.8552</v>
      </c>
      <c r="R190" s="210">
        <f>Q190*H190</f>
        <v>2.8552</v>
      </c>
      <c r="S190" s="210">
        <v>0</v>
      </c>
      <c r="T190" s="211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2" t="s">
        <v>131</v>
      </c>
      <c r="AT190" s="212" t="s">
        <v>111</v>
      </c>
      <c r="AU190" s="212" t="s">
        <v>79</v>
      </c>
      <c r="AY190" s="17" t="s">
        <v>108</v>
      </c>
      <c r="BE190" s="213">
        <f>IF(N190="základní",J190,0)</f>
        <v>0</v>
      </c>
      <c r="BF190" s="213">
        <f>IF(N190="snížená",J190,0)</f>
        <v>0</v>
      </c>
      <c r="BG190" s="213">
        <f>IF(N190="zákl. přenesená",J190,0)</f>
        <v>0</v>
      </c>
      <c r="BH190" s="213">
        <f>IF(N190="sníž. přenesená",J190,0)</f>
        <v>0</v>
      </c>
      <c r="BI190" s="213">
        <f>IF(N190="nulová",J190,0)</f>
        <v>0</v>
      </c>
      <c r="BJ190" s="17" t="s">
        <v>74</v>
      </c>
      <c r="BK190" s="213">
        <f>ROUND(I190*H190,2)</f>
        <v>0</v>
      </c>
      <c r="BL190" s="17" t="s">
        <v>131</v>
      </c>
      <c r="BM190" s="212" t="s">
        <v>363</v>
      </c>
    </row>
    <row r="191" s="2" customFormat="1">
      <c r="A191" s="38"/>
      <c r="B191" s="39"/>
      <c r="C191" s="40"/>
      <c r="D191" s="214" t="s">
        <v>118</v>
      </c>
      <c r="E191" s="40"/>
      <c r="F191" s="215" t="s">
        <v>364</v>
      </c>
      <c r="G191" s="40"/>
      <c r="H191" s="40"/>
      <c r="I191" s="216"/>
      <c r="J191" s="40"/>
      <c r="K191" s="40"/>
      <c r="L191" s="44"/>
      <c r="M191" s="217"/>
      <c r="N191" s="218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118</v>
      </c>
      <c r="AU191" s="17" t="s">
        <v>79</v>
      </c>
    </row>
    <row r="192" s="2" customFormat="1" ht="16.5" customHeight="1">
      <c r="A192" s="38"/>
      <c r="B192" s="39"/>
      <c r="C192" s="238" t="s">
        <v>365</v>
      </c>
      <c r="D192" s="238" t="s">
        <v>234</v>
      </c>
      <c r="E192" s="239" t="s">
        <v>366</v>
      </c>
      <c r="F192" s="240" t="s">
        <v>367</v>
      </c>
      <c r="G192" s="241" t="s">
        <v>150</v>
      </c>
      <c r="H192" s="242">
        <v>1</v>
      </c>
      <c r="I192" s="243"/>
      <c r="J192" s="244">
        <f>ROUND(I192*H192,2)</f>
        <v>0</v>
      </c>
      <c r="K192" s="240" t="s">
        <v>175</v>
      </c>
      <c r="L192" s="245"/>
      <c r="M192" s="246" t="s">
        <v>19</v>
      </c>
      <c r="N192" s="247" t="s">
        <v>40</v>
      </c>
      <c r="O192" s="84"/>
      <c r="P192" s="210">
        <f>O192*H192</f>
        <v>0</v>
      </c>
      <c r="Q192" s="210">
        <v>0</v>
      </c>
      <c r="R192" s="210">
        <f>Q192*H192</f>
        <v>0</v>
      </c>
      <c r="S192" s="210">
        <v>0</v>
      </c>
      <c r="T192" s="211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2" t="s">
        <v>154</v>
      </c>
      <c r="AT192" s="212" t="s">
        <v>234</v>
      </c>
      <c r="AU192" s="212" t="s">
        <v>79</v>
      </c>
      <c r="AY192" s="17" t="s">
        <v>108</v>
      </c>
      <c r="BE192" s="213">
        <f>IF(N192="základní",J192,0)</f>
        <v>0</v>
      </c>
      <c r="BF192" s="213">
        <f>IF(N192="snížená",J192,0)</f>
        <v>0</v>
      </c>
      <c r="BG192" s="213">
        <f>IF(N192="zákl. přenesená",J192,0)</f>
        <v>0</v>
      </c>
      <c r="BH192" s="213">
        <f>IF(N192="sníž. přenesená",J192,0)</f>
        <v>0</v>
      </c>
      <c r="BI192" s="213">
        <f>IF(N192="nulová",J192,0)</f>
        <v>0</v>
      </c>
      <c r="BJ192" s="17" t="s">
        <v>74</v>
      </c>
      <c r="BK192" s="213">
        <f>ROUND(I192*H192,2)</f>
        <v>0</v>
      </c>
      <c r="BL192" s="17" t="s">
        <v>131</v>
      </c>
      <c r="BM192" s="212" t="s">
        <v>368</v>
      </c>
    </row>
    <row r="193" s="2" customFormat="1" ht="16.5" customHeight="1">
      <c r="A193" s="38"/>
      <c r="B193" s="39"/>
      <c r="C193" s="238" t="s">
        <v>369</v>
      </c>
      <c r="D193" s="238" t="s">
        <v>234</v>
      </c>
      <c r="E193" s="239" t="s">
        <v>370</v>
      </c>
      <c r="F193" s="240" t="s">
        <v>371</v>
      </c>
      <c r="G193" s="241" t="s">
        <v>150</v>
      </c>
      <c r="H193" s="242">
        <v>2</v>
      </c>
      <c r="I193" s="243"/>
      <c r="J193" s="244">
        <f>ROUND(I193*H193,2)</f>
        <v>0</v>
      </c>
      <c r="K193" s="240" t="s">
        <v>175</v>
      </c>
      <c r="L193" s="245"/>
      <c r="M193" s="246" t="s">
        <v>19</v>
      </c>
      <c r="N193" s="247" t="s">
        <v>40</v>
      </c>
      <c r="O193" s="84"/>
      <c r="P193" s="210">
        <f>O193*H193</f>
        <v>0</v>
      </c>
      <c r="Q193" s="210">
        <v>0</v>
      </c>
      <c r="R193" s="210">
        <f>Q193*H193</f>
        <v>0</v>
      </c>
      <c r="S193" s="210">
        <v>0</v>
      </c>
      <c r="T193" s="211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2" t="s">
        <v>154</v>
      </c>
      <c r="AT193" s="212" t="s">
        <v>234</v>
      </c>
      <c r="AU193" s="212" t="s">
        <v>79</v>
      </c>
      <c r="AY193" s="17" t="s">
        <v>108</v>
      </c>
      <c r="BE193" s="213">
        <f>IF(N193="základní",J193,0)</f>
        <v>0</v>
      </c>
      <c r="BF193" s="213">
        <f>IF(N193="snížená",J193,0)</f>
        <v>0</v>
      </c>
      <c r="BG193" s="213">
        <f>IF(N193="zákl. přenesená",J193,0)</f>
        <v>0</v>
      </c>
      <c r="BH193" s="213">
        <f>IF(N193="sníž. přenesená",J193,0)</f>
        <v>0</v>
      </c>
      <c r="BI193" s="213">
        <f>IF(N193="nulová",J193,0)</f>
        <v>0</v>
      </c>
      <c r="BJ193" s="17" t="s">
        <v>74</v>
      </c>
      <c r="BK193" s="213">
        <f>ROUND(I193*H193,2)</f>
        <v>0</v>
      </c>
      <c r="BL193" s="17" t="s">
        <v>131</v>
      </c>
      <c r="BM193" s="212" t="s">
        <v>372</v>
      </c>
    </row>
    <row r="194" s="2" customFormat="1" ht="16.5" customHeight="1">
      <c r="A194" s="38"/>
      <c r="B194" s="39"/>
      <c r="C194" s="238" t="s">
        <v>373</v>
      </c>
      <c r="D194" s="238" t="s">
        <v>234</v>
      </c>
      <c r="E194" s="239" t="s">
        <v>374</v>
      </c>
      <c r="F194" s="240" t="s">
        <v>375</v>
      </c>
      <c r="G194" s="241" t="s">
        <v>150</v>
      </c>
      <c r="H194" s="242">
        <v>2</v>
      </c>
      <c r="I194" s="243"/>
      <c r="J194" s="244">
        <f>ROUND(I194*H194,2)</f>
        <v>0</v>
      </c>
      <c r="K194" s="240" t="s">
        <v>175</v>
      </c>
      <c r="L194" s="245"/>
      <c r="M194" s="246" t="s">
        <v>19</v>
      </c>
      <c r="N194" s="247" t="s">
        <v>40</v>
      </c>
      <c r="O194" s="84"/>
      <c r="P194" s="210">
        <f>O194*H194</f>
        <v>0</v>
      </c>
      <c r="Q194" s="210">
        <v>0</v>
      </c>
      <c r="R194" s="210">
        <f>Q194*H194</f>
        <v>0</v>
      </c>
      <c r="S194" s="210">
        <v>0</v>
      </c>
      <c r="T194" s="211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2" t="s">
        <v>154</v>
      </c>
      <c r="AT194" s="212" t="s">
        <v>234</v>
      </c>
      <c r="AU194" s="212" t="s">
        <v>79</v>
      </c>
      <c r="AY194" s="17" t="s">
        <v>108</v>
      </c>
      <c r="BE194" s="213">
        <f>IF(N194="základní",J194,0)</f>
        <v>0</v>
      </c>
      <c r="BF194" s="213">
        <f>IF(N194="snížená",J194,0)</f>
        <v>0</v>
      </c>
      <c r="BG194" s="213">
        <f>IF(N194="zákl. přenesená",J194,0)</f>
        <v>0</v>
      </c>
      <c r="BH194" s="213">
        <f>IF(N194="sníž. přenesená",J194,0)</f>
        <v>0</v>
      </c>
      <c r="BI194" s="213">
        <f>IF(N194="nulová",J194,0)</f>
        <v>0</v>
      </c>
      <c r="BJ194" s="17" t="s">
        <v>74</v>
      </c>
      <c r="BK194" s="213">
        <f>ROUND(I194*H194,2)</f>
        <v>0</v>
      </c>
      <c r="BL194" s="17" t="s">
        <v>131</v>
      </c>
      <c r="BM194" s="212" t="s">
        <v>376</v>
      </c>
    </row>
    <row r="195" s="2" customFormat="1" ht="16.5" customHeight="1">
      <c r="A195" s="38"/>
      <c r="B195" s="39"/>
      <c r="C195" s="201" t="s">
        <v>377</v>
      </c>
      <c r="D195" s="201" t="s">
        <v>111</v>
      </c>
      <c r="E195" s="202" t="s">
        <v>378</v>
      </c>
      <c r="F195" s="203" t="s">
        <v>379</v>
      </c>
      <c r="G195" s="204" t="s">
        <v>186</v>
      </c>
      <c r="H195" s="205">
        <v>21.491</v>
      </c>
      <c r="I195" s="206"/>
      <c r="J195" s="207">
        <f>ROUND(I195*H195,2)</f>
        <v>0</v>
      </c>
      <c r="K195" s="203" t="s">
        <v>175</v>
      </c>
      <c r="L195" s="44"/>
      <c r="M195" s="208" t="s">
        <v>19</v>
      </c>
      <c r="N195" s="209" t="s">
        <v>40</v>
      </c>
      <c r="O195" s="84"/>
      <c r="P195" s="210">
        <f>O195*H195</f>
        <v>0</v>
      </c>
      <c r="Q195" s="210">
        <v>2.5018699999999998</v>
      </c>
      <c r="R195" s="210">
        <f>Q195*H195</f>
        <v>53.767688169999992</v>
      </c>
      <c r="S195" s="210">
        <v>0</v>
      </c>
      <c r="T195" s="211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2" t="s">
        <v>131</v>
      </c>
      <c r="AT195" s="212" t="s">
        <v>111</v>
      </c>
      <c r="AU195" s="212" t="s">
        <v>79</v>
      </c>
      <c r="AY195" s="17" t="s">
        <v>108</v>
      </c>
      <c r="BE195" s="213">
        <f>IF(N195="základní",J195,0)</f>
        <v>0</v>
      </c>
      <c r="BF195" s="213">
        <f>IF(N195="snížená",J195,0)</f>
        <v>0</v>
      </c>
      <c r="BG195" s="213">
        <f>IF(N195="zákl. přenesená",J195,0)</f>
        <v>0</v>
      </c>
      <c r="BH195" s="213">
        <f>IF(N195="sníž. přenesená",J195,0)</f>
        <v>0</v>
      </c>
      <c r="BI195" s="213">
        <f>IF(N195="nulová",J195,0)</f>
        <v>0</v>
      </c>
      <c r="BJ195" s="17" t="s">
        <v>74</v>
      </c>
      <c r="BK195" s="213">
        <f>ROUND(I195*H195,2)</f>
        <v>0</v>
      </c>
      <c r="BL195" s="17" t="s">
        <v>131</v>
      </c>
      <c r="BM195" s="212" t="s">
        <v>380</v>
      </c>
    </row>
    <row r="196" s="2" customFormat="1">
      <c r="A196" s="38"/>
      <c r="B196" s="39"/>
      <c r="C196" s="40"/>
      <c r="D196" s="214" t="s">
        <v>118</v>
      </c>
      <c r="E196" s="40"/>
      <c r="F196" s="215" t="s">
        <v>381</v>
      </c>
      <c r="G196" s="40"/>
      <c r="H196" s="40"/>
      <c r="I196" s="216"/>
      <c r="J196" s="40"/>
      <c r="K196" s="40"/>
      <c r="L196" s="44"/>
      <c r="M196" s="217"/>
      <c r="N196" s="218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118</v>
      </c>
      <c r="AU196" s="17" t="s">
        <v>79</v>
      </c>
    </row>
    <row r="197" s="13" customFormat="1">
      <c r="A197" s="13"/>
      <c r="B197" s="227"/>
      <c r="C197" s="228"/>
      <c r="D197" s="219" t="s">
        <v>178</v>
      </c>
      <c r="E197" s="229" t="s">
        <v>19</v>
      </c>
      <c r="F197" s="230" t="s">
        <v>382</v>
      </c>
      <c r="G197" s="228"/>
      <c r="H197" s="231">
        <v>21.491</v>
      </c>
      <c r="I197" s="232"/>
      <c r="J197" s="228"/>
      <c r="K197" s="228"/>
      <c r="L197" s="233"/>
      <c r="M197" s="234"/>
      <c r="N197" s="235"/>
      <c r="O197" s="235"/>
      <c r="P197" s="235"/>
      <c r="Q197" s="235"/>
      <c r="R197" s="235"/>
      <c r="S197" s="235"/>
      <c r="T197" s="23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7" t="s">
        <v>178</v>
      </c>
      <c r="AU197" s="237" t="s">
        <v>79</v>
      </c>
      <c r="AV197" s="13" t="s">
        <v>79</v>
      </c>
      <c r="AW197" s="13" t="s">
        <v>31</v>
      </c>
      <c r="AX197" s="13" t="s">
        <v>74</v>
      </c>
      <c r="AY197" s="237" t="s">
        <v>108</v>
      </c>
    </row>
    <row r="198" s="2" customFormat="1" ht="16.5" customHeight="1">
      <c r="A198" s="38"/>
      <c r="B198" s="39"/>
      <c r="C198" s="238" t="s">
        <v>383</v>
      </c>
      <c r="D198" s="238" t="s">
        <v>234</v>
      </c>
      <c r="E198" s="239" t="s">
        <v>384</v>
      </c>
      <c r="F198" s="240" t="s">
        <v>385</v>
      </c>
      <c r="G198" s="241" t="s">
        <v>174</v>
      </c>
      <c r="H198" s="242">
        <v>25.800000000000001</v>
      </c>
      <c r="I198" s="243"/>
      <c r="J198" s="244">
        <f>ROUND(I198*H198,2)</f>
        <v>0</v>
      </c>
      <c r="K198" s="240" t="s">
        <v>175</v>
      </c>
      <c r="L198" s="245"/>
      <c r="M198" s="246" t="s">
        <v>19</v>
      </c>
      <c r="N198" s="247" t="s">
        <v>40</v>
      </c>
      <c r="O198" s="84"/>
      <c r="P198" s="210">
        <f>O198*H198</f>
        <v>0</v>
      </c>
      <c r="Q198" s="210">
        <v>0.0078700000000000003</v>
      </c>
      <c r="R198" s="210">
        <f>Q198*H198</f>
        <v>0.203046</v>
      </c>
      <c r="S198" s="210">
        <v>0</v>
      </c>
      <c r="T198" s="211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2" t="s">
        <v>154</v>
      </c>
      <c r="AT198" s="212" t="s">
        <v>234</v>
      </c>
      <c r="AU198" s="212" t="s">
        <v>79</v>
      </c>
      <c r="AY198" s="17" t="s">
        <v>108</v>
      </c>
      <c r="BE198" s="213">
        <f>IF(N198="základní",J198,0)</f>
        <v>0</v>
      </c>
      <c r="BF198" s="213">
        <f>IF(N198="snížená",J198,0)</f>
        <v>0</v>
      </c>
      <c r="BG198" s="213">
        <f>IF(N198="zákl. přenesená",J198,0)</f>
        <v>0</v>
      </c>
      <c r="BH198" s="213">
        <f>IF(N198="sníž. přenesená",J198,0)</f>
        <v>0</v>
      </c>
      <c r="BI198" s="213">
        <f>IF(N198="nulová",J198,0)</f>
        <v>0</v>
      </c>
      <c r="BJ198" s="17" t="s">
        <v>74</v>
      </c>
      <c r="BK198" s="213">
        <f>ROUND(I198*H198,2)</f>
        <v>0</v>
      </c>
      <c r="BL198" s="17" t="s">
        <v>131</v>
      </c>
      <c r="BM198" s="212" t="s">
        <v>386</v>
      </c>
    </row>
    <row r="199" s="13" customFormat="1">
      <c r="A199" s="13"/>
      <c r="B199" s="227"/>
      <c r="C199" s="228"/>
      <c r="D199" s="219" t="s">
        <v>178</v>
      </c>
      <c r="E199" s="229" t="s">
        <v>19</v>
      </c>
      <c r="F199" s="230" t="s">
        <v>387</v>
      </c>
      <c r="G199" s="228"/>
      <c r="H199" s="231">
        <v>25.800000000000001</v>
      </c>
      <c r="I199" s="232"/>
      <c r="J199" s="228"/>
      <c r="K199" s="228"/>
      <c r="L199" s="233"/>
      <c r="M199" s="234"/>
      <c r="N199" s="235"/>
      <c r="O199" s="235"/>
      <c r="P199" s="235"/>
      <c r="Q199" s="235"/>
      <c r="R199" s="235"/>
      <c r="S199" s="235"/>
      <c r="T199" s="23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7" t="s">
        <v>178</v>
      </c>
      <c r="AU199" s="237" t="s">
        <v>79</v>
      </c>
      <c r="AV199" s="13" t="s">
        <v>79</v>
      </c>
      <c r="AW199" s="13" t="s">
        <v>31</v>
      </c>
      <c r="AX199" s="13" t="s">
        <v>74</v>
      </c>
      <c r="AY199" s="237" t="s">
        <v>108</v>
      </c>
    </row>
    <row r="200" s="12" customFormat="1" ht="22.8" customHeight="1">
      <c r="A200" s="12"/>
      <c r="B200" s="185"/>
      <c r="C200" s="186"/>
      <c r="D200" s="187" t="s">
        <v>68</v>
      </c>
      <c r="E200" s="199" t="s">
        <v>214</v>
      </c>
      <c r="F200" s="199" t="s">
        <v>388</v>
      </c>
      <c r="G200" s="186"/>
      <c r="H200" s="186"/>
      <c r="I200" s="189"/>
      <c r="J200" s="200">
        <f>BK200</f>
        <v>0</v>
      </c>
      <c r="K200" s="186"/>
      <c r="L200" s="191"/>
      <c r="M200" s="192"/>
      <c r="N200" s="193"/>
      <c r="O200" s="193"/>
      <c r="P200" s="194">
        <f>SUM(P201:P218)</f>
        <v>0</v>
      </c>
      <c r="Q200" s="193"/>
      <c r="R200" s="194">
        <f>SUM(R201:R218)</f>
        <v>54.04974</v>
      </c>
      <c r="S200" s="193"/>
      <c r="T200" s="195">
        <f>SUM(T201:T218)</f>
        <v>4.2240000000000002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96" t="s">
        <v>74</v>
      </c>
      <c r="AT200" s="197" t="s">
        <v>68</v>
      </c>
      <c r="AU200" s="197" t="s">
        <v>74</v>
      </c>
      <c r="AY200" s="196" t="s">
        <v>108</v>
      </c>
      <c r="BK200" s="198">
        <f>SUM(BK201:BK218)</f>
        <v>0</v>
      </c>
    </row>
    <row r="201" s="2" customFormat="1" ht="21.75" customHeight="1">
      <c r="A201" s="38"/>
      <c r="B201" s="39"/>
      <c r="C201" s="201" t="s">
        <v>389</v>
      </c>
      <c r="D201" s="201" t="s">
        <v>111</v>
      </c>
      <c r="E201" s="202" t="s">
        <v>390</v>
      </c>
      <c r="F201" s="203" t="s">
        <v>391</v>
      </c>
      <c r="G201" s="204" t="s">
        <v>356</v>
      </c>
      <c r="H201" s="205">
        <v>2</v>
      </c>
      <c r="I201" s="206"/>
      <c r="J201" s="207">
        <f>ROUND(I201*H201,2)</f>
        <v>0</v>
      </c>
      <c r="K201" s="203" t="s">
        <v>175</v>
      </c>
      <c r="L201" s="44"/>
      <c r="M201" s="208" t="s">
        <v>19</v>
      </c>
      <c r="N201" s="209" t="s">
        <v>40</v>
      </c>
      <c r="O201" s="84"/>
      <c r="P201" s="210">
        <f>O201*H201</f>
        <v>0</v>
      </c>
      <c r="Q201" s="210">
        <v>0</v>
      </c>
      <c r="R201" s="210">
        <f>Q201*H201</f>
        <v>0</v>
      </c>
      <c r="S201" s="210">
        <v>0</v>
      </c>
      <c r="T201" s="211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2" t="s">
        <v>131</v>
      </c>
      <c r="AT201" s="212" t="s">
        <v>111</v>
      </c>
      <c r="AU201" s="212" t="s">
        <v>79</v>
      </c>
      <c r="AY201" s="17" t="s">
        <v>108</v>
      </c>
      <c r="BE201" s="213">
        <f>IF(N201="základní",J201,0)</f>
        <v>0</v>
      </c>
      <c r="BF201" s="213">
        <f>IF(N201="snížená",J201,0)</f>
        <v>0</v>
      </c>
      <c r="BG201" s="213">
        <f>IF(N201="zákl. přenesená",J201,0)</f>
        <v>0</v>
      </c>
      <c r="BH201" s="213">
        <f>IF(N201="sníž. přenesená",J201,0)</f>
        <v>0</v>
      </c>
      <c r="BI201" s="213">
        <f>IF(N201="nulová",J201,0)</f>
        <v>0</v>
      </c>
      <c r="BJ201" s="17" t="s">
        <v>74</v>
      </c>
      <c r="BK201" s="213">
        <f>ROUND(I201*H201,2)</f>
        <v>0</v>
      </c>
      <c r="BL201" s="17" t="s">
        <v>131</v>
      </c>
      <c r="BM201" s="212" t="s">
        <v>392</v>
      </c>
    </row>
    <row r="202" s="2" customFormat="1">
      <c r="A202" s="38"/>
      <c r="B202" s="39"/>
      <c r="C202" s="40"/>
      <c r="D202" s="214" t="s">
        <v>118</v>
      </c>
      <c r="E202" s="40"/>
      <c r="F202" s="215" t="s">
        <v>393</v>
      </c>
      <c r="G202" s="40"/>
      <c r="H202" s="40"/>
      <c r="I202" s="216"/>
      <c r="J202" s="40"/>
      <c r="K202" s="40"/>
      <c r="L202" s="44"/>
      <c r="M202" s="217"/>
      <c r="N202" s="218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118</v>
      </c>
      <c r="AU202" s="17" t="s">
        <v>79</v>
      </c>
    </row>
    <row r="203" s="2" customFormat="1" ht="16.5" customHeight="1">
      <c r="A203" s="38"/>
      <c r="B203" s="39"/>
      <c r="C203" s="238" t="s">
        <v>394</v>
      </c>
      <c r="D203" s="238" t="s">
        <v>234</v>
      </c>
      <c r="E203" s="239" t="s">
        <v>395</v>
      </c>
      <c r="F203" s="240" t="s">
        <v>396</v>
      </c>
      <c r="G203" s="241" t="s">
        <v>356</v>
      </c>
      <c r="H203" s="242">
        <v>2</v>
      </c>
      <c r="I203" s="243"/>
      <c r="J203" s="244">
        <f>ROUND(I203*H203,2)</f>
        <v>0</v>
      </c>
      <c r="K203" s="240" t="s">
        <v>175</v>
      </c>
      <c r="L203" s="245"/>
      <c r="M203" s="246" t="s">
        <v>19</v>
      </c>
      <c r="N203" s="247" t="s">
        <v>40</v>
      </c>
      <c r="O203" s="84"/>
      <c r="P203" s="210">
        <f>O203*H203</f>
        <v>0</v>
      </c>
      <c r="Q203" s="210">
        <v>0.0020999999999999999</v>
      </c>
      <c r="R203" s="210">
        <f>Q203*H203</f>
        <v>0.0041999999999999997</v>
      </c>
      <c r="S203" s="210">
        <v>0</v>
      </c>
      <c r="T203" s="211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2" t="s">
        <v>154</v>
      </c>
      <c r="AT203" s="212" t="s">
        <v>234</v>
      </c>
      <c r="AU203" s="212" t="s">
        <v>79</v>
      </c>
      <c r="AY203" s="17" t="s">
        <v>108</v>
      </c>
      <c r="BE203" s="213">
        <f>IF(N203="základní",J203,0)</f>
        <v>0</v>
      </c>
      <c r="BF203" s="213">
        <f>IF(N203="snížená",J203,0)</f>
        <v>0</v>
      </c>
      <c r="BG203" s="213">
        <f>IF(N203="zákl. přenesená",J203,0)</f>
        <v>0</v>
      </c>
      <c r="BH203" s="213">
        <f>IF(N203="sníž. přenesená",J203,0)</f>
        <v>0</v>
      </c>
      <c r="BI203" s="213">
        <f>IF(N203="nulová",J203,0)</f>
        <v>0</v>
      </c>
      <c r="BJ203" s="17" t="s">
        <v>74</v>
      </c>
      <c r="BK203" s="213">
        <f>ROUND(I203*H203,2)</f>
        <v>0</v>
      </c>
      <c r="BL203" s="17" t="s">
        <v>131</v>
      </c>
      <c r="BM203" s="212" t="s">
        <v>397</v>
      </c>
    </row>
    <row r="204" s="2" customFormat="1" ht="21.75" customHeight="1">
      <c r="A204" s="38"/>
      <c r="B204" s="39"/>
      <c r="C204" s="201" t="s">
        <v>398</v>
      </c>
      <c r="D204" s="201" t="s">
        <v>111</v>
      </c>
      <c r="E204" s="202" t="s">
        <v>399</v>
      </c>
      <c r="F204" s="203" t="s">
        <v>400</v>
      </c>
      <c r="G204" s="204" t="s">
        <v>356</v>
      </c>
      <c r="H204" s="205">
        <v>1</v>
      </c>
      <c r="I204" s="206"/>
      <c r="J204" s="207">
        <f>ROUND(I204*H204,2)</f>
        <v>0</v>
      </c>
      <c r="K204" s="203" t="s">
        <v>175</v>
      </c>
      <c r="L204" s="44"/>
      <c r="M204" s="208" t="s">
        <v>19</v>
      </c>
      <c r="N204" s="209" t="s">
        <v>40</v>
      </c>
      <c r="O204" s="84"/>
      <c r="P204" s="210">
        <f>O204*H204</f>
        <v>0</v>
      </c>
      <c r="Q204" s="210">
        <v>16.75142</v>
      </c>
      <c r="R204" s="210">
        <f>Q204*H204</f>
        <v>16.75142</v>
      </c>
      <c r="S204" s="210">
        <v>0</v>
      </c>
      <c r="T204" s="211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2" t="s">
        <v>131</v>
      </c>
      <c r="AT204" s="212" t="s">
        <v>111</v>
      </c>
      <c r="AU204" s="212" t="s">
        <v>79</v>
      </c>
      <c r="AY204" s="17" t="s">
        <v>108</v>
      </c>
      <c r="BE204" s="213">
        <f>IF(N204="základní",J204,0)</f>
        <v>0</v>
      </c>
      <c r="BF204" s="213">
        <f>IF(N204="snížená",J204,0)</f>
        <v>0</v>
      </c>
      <c r="BG204" s="213">
        <f>IF(N204="zákl. přenesená",J204,0)</f>
        <v>0</v>
      </c>
      <c r="BH204" s="213">
        <f>IF(N204="sníž. přenesená",J204,0)</f>
        <v>0</v>
      </c>
      <c r="BI204" s="213">
        <f>IF(N204="nulová",J204,0)</f>
        <v>0</v>
      </c>
      <c r="BJ204" s="17" t="s">
        <v>74</v>
      </c>
      <c r="BK204" s="213">
        <f>ROUND(I204*H204,2)</f>
        <v>0</v>
      </c>
      <c r="BL204" s="17" t="s">
        <v>131</v>
      </c>
      <c r="BM204" s="212" t="s">
        <v>401</v>
      </c>
    </row>
    <row r="205" s="2" customFormat="1">
      <c r="A205" s="38"/>
      <c r="B205" s="39"/>
      <c r="C205" s="40"/>
      <c r="D205" s="214" t="s">
        <v>118</v>
      </c>
      <c r="E205" s="40"/>
      <c r="F205" s="215" t="s">
        <v>402</v>
      </c>
      <c r="G205" s="40"/>
      <c r="H205" s="40"/>
      <c r="I205" s="216"/>
      <c r="J205" s="40"/>
      <c r="K205" s="40"/>
      <c r="L205" s="44"/>
      <c r="M205" s="217"/>
      <c r="N205" s="218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118</v>
      </c>
      <c r="AU205" s="17" t="s">
        <v>79</v>
      </c>
    </row>
    <row r="206" s="2" customFormat="1" ht="16.5" customHeight="1">
      <c r="A206" s="38"/>
      <c r="B206" s="39"/>
      <c r="C206" s="201" t="s">
        <v>403</v>
      </c>
      <c r="D206" s="201" t="s">
        <v>111</v>
      </c>
      <c r="E206" s="202" t="s">
        <v>404</v>
      </c>
      <c r="F206" s="203" t="s">
        <v>405</v>
      </c>
      <c r="G206" s="204" t="s">
        <v>406</v>
      </c>
      <c r="H206" s="205">
        <v>25</v>
      </c>
      <c r="I206" s="206"/>
      <c r="J206" s="207">
        <f>ROUND(I206*H206,2)</f>
        <v>0</v>
      </c>
      <c r="K206" s="203" t="s">
        <v>175</v>
      </c>
      <c r="L206" s="44"/>
      <c r="M206" s="208" t="s">
        <v>19</v>
      </c>
      <c r="N206" s="209" t="s">
        <v>40</v>
      </c>
      <c r="O206" s="84"/>
      <c r="P206" s="210">
        <f>O206*H206</f>
        <v>0</v>
      </c>
      <c r="Q206" s="210">
        <v>0.88534999999999997</v>
      </c>
      <c r="R206" s="210">
        <f>Q206*H206</f>
        <v>22.133749999999999</v>
      </c>
      <c r="S206" s="210">
        <v>0</v>
      </c>
      <c r="T206" s="211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2" t="s">
        <v>131</v>
      </c>
      <c r="AT206" s="212" t="s">
        <v>111</v>
      </c>
      <c r="AU206" s="212" t="s">
        <v>79</v>
      </c>
      <c r="AY206" s="17" t="s">
        <v>108</v>
      </c>
      <c r="BE206" s="213">
        <f>IF(N206="základní",J206,0)</f>
        <v>0</v>
      </c>
      <c r="BF206" s="213">
        <f>IF(N206="snížená",J206,0)</f>
        <v>0</v>
      </c>
      <c r="BG206" s="213">
        <f>IF(N206="zákl. přenesená",J206,0)</f>
        <v>0</v>
      </c>
      <c r="BH206" s="213">
        <f>IF(N206="sníž. přenesená",J206,0)</f>
        <v>0</v>
      </c>
      <c r="BI206" s="213">
        <f>IF(N206="nulová",J206,0)</f>
        <v>0</v>
      </c>
      <c r="BJ206" s="17" t="s">
        <v>74</v>
      </c>
      <c r="BK206" s="213">
        <f>ROUND(I206*H206,2)</f>
        <v>0</v>
      </c>
      <c r="BL206" s="17" t="s">
        <v>131</v>
      </c>
      <c r="BM206" s="212" t="s">
        <v>407</v>
      </c>
    </row>
    <row r="207" s="2" customFormat="1">
      <c r="A207" s="38"/>
      <c r="B207" s="39"/>
      <c r="C207" s="40"/>
      <c r="D207" s="214" t="s">
        <v>118</v>
      </c>
      <c r="E207" s="40"/>
      <c r="F207" s="215" t="s">
        <v>408</v>
      </c>
      <c r="G207" s="40"/>
      <c r="H207" s="40"/>
      <c r="I207" s="216"/>
      <c r="J207" s="40"/>
      <c r="K207" s="40"/>
      <c r="L207" s="44"/>
      <c r="M207" s="217"/>
      <c r="N207" s="218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118</v>
      </c>
      <c r="AU207" s="17" t="s">
        <v>79</v>
      </c>
    </row>
    <row r="208" s="2" customFormat="1" ht="16.5" customHeight="1">
      <c r="A208" s="38"/>
      <c r="B208" s="39"/>
      <c r="C208" s="238" t="s">
        <v>409</v>
      </c>
      <c r="D208" s="238" t="s">
        <v>234</v>
      </c>
      <c r="E208" s="239" t="s">
        <v>410</v>
      </c>
      <c r="F208" s="240" t="s">
        <v>411</v>
      </c>
      <c r="G208" s="241" t="s">
        <v>406</v>
      </c>
      <c r="H208" s="242">
        <v>25.25</v>
      </c>
      <c r="I208" s="243"/>
      <c r="J208" s="244">
        <f>ROUND(I208*H208,2)</f>
        <v>0</v>
      </c>
      <c r="K208" s="240" t="s">
        <v>175</v>
      </c>
      <c r="L208" s="245"/>
      <c r="M208" s="246" t="s">
        <v>19</v>
      </c>
      <c r="N208" s="247" t="s">
        <v>40</v>
      </c>
      <c r="O208" s="84"/>
      <c r="P208" s="210">
        <f>O208*H208</f>
        <v>0</v>
      </c>
      <c r="Q208" s="210">
        <v>0.59999999999999998</v>
      </c>
      <c r="R208" s="210">
        <f>Q208*H208</f>
        <v>15.149999999999999</v>
      </c>
      <c r="S208" s="210">
        <v>0</v>
      </c>
      <c r="T208" s="211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2" t="s">
        <v>154</v>
      </c>
      <c r="AT208" s="212" t="s">
        <v>234</v>
      </c>
      <c r="AU208" s="212" t="s">
        <v>79</v>
      </c>
      <c r="AY208" s="17" t="s">
        <v>108</v>
      </c>
      <c r="BE208" s="213">
        <f>IF(N208="základní",J208,0)</f>
        <v>0</v>
      </c>
      <c r="BF208" s="213">
        <f>IF(N208="snížená",J208,0)</f>
        <v>0</v>
      </c>
      <c r="BG208" s="213">
        <f>IF(N208="zákl. přenesená",J208,0)</f>
        <v>0</v>
      </c>
      <c r="BH208" s="213">
        <f>IF(N208="sníž. přenesená",J208,0)</f>
        <v>0</v>
      </c>
      <c r="BI208" s="213">
        <f>IF(N208="nulová",J208,0)</f>
        <v>0</v>
      </c>
      <c r="BJ208" s="17" t="s">
        <v>74</v>
      </c>
      <c r="BK208" s="213">
        <f>ROUND(I208*H208,2)</f>
        <v>0</v>
      </c>
      <c r="BL208" s="17" t="s">
        <v>131</v>
      </c>
      <c r="BM208" s="212" t="s">
        <v>412</v>
      </c>
    </row>
    <row r="209" s="13" customFormat="1">
      <c r="A209" s="13"/>
      <c r="B209" s="227"/>
      <c r="C209" s="228"/>
      <c r="D209" s="219" t="s">
        <v>178</v>
      </c>
      <c r="E209" s="228"/>
      <c r="F209" s="230" t="s">
        <v>413</v>
      </c>
      <c r="G209" s="228"/>
      <c r="H209" s="231">
        <v>25.25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178</v>
      </c>
      <c r="AU209" s="237" t="s">
        <v>79</v>
      </c>
      <c r="AV209" s="13" t="s">
        <v>79</v>
      </c>
      <c r="AW209" s="13" t="s">
        <v>4</v>
      </c>
      <c r="AX209" s="13" t="s">
        <v>74</v>
      </c>
      <c r="AY209" s="237" t="s">
        <v>108</v>
      </c>
    </row>
    <row r="210" s="2" customFormat="1" ht="33" customHeight="1">
      <c r="A210" s="38"/>
      <c r="B210" s="39"/>
      <c r="C210" s="201" t="s">
        <v>414</v>
      </c>
      <c r="D210" s="201" t="s">
        <v>111</v>
      </c>
      <c r="E210" s="202" t="s">
        <v>415</v>
      </c>
      <c r="F210" s="203" t="s">
        <v>416</v>
      </c>
      <c r="G210" s="204" t="s">
        <v>406</v>
      </c>
      <c r="H210" s="205">
        <v>17</v>
      </c>
      <c r="I210" s="206"/>
      <c r="J210" s="207">
        <f>ROUND(I210*H210,2)</f>
        <v>0</v>
      </c>
      <c r="K210" s="203" t="s">
        <v>175</v>
      </c>
      <c r="L210" s="44"/>
      <c r="M210" s="208" t="s">
        <v>19</v>
      </c>
      <c r="N210" s="209" t="s">
        <v>40</v>
      </c>
      <c r="O210" s="84"/>
      <c r="P210" s="210">
        <f>O210*H210</f>
        <v>0</v>
      </c>
      <c r="Q210" s="210">
        <v>0.00060999999999999997</v>
      </c>
      <c r="R210" s="210">
        <f>Q210*H210</f>
        <v>0.010369999999999999</v>
      </c>
      <c r="S210" s="210">
        <v>0</v>
      </c>
      <c r="T210" s="211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2" t="s">
        <v>131</v>
      </c>
      <c r="AT210" s="212" t="s">
        <v>111</v>
      </c>
      <c r="AU210" s="212" t="s">
        <v>79</v>
      </c>
      <c r="AY210" s="17" t="s">
        <v>108</v>
      </c>
      <c r="BE210" s="213">
        <f>IF(N210="základní",J210,0)</f>
        <v>0</v>
      </c>
      <c r="BF210" s="213">
        <f>IF(N210="snížená",J210,0)</f>
        <v>0</v>
      </c>
      <c r="BG210" s="213">
        <f>IF(N210="zákl. přenesená",J210,0)</f>
        <v>0</v>
      </c>
      <c r="BH210" s="213">
        <f>IF(N210="sníž. přenesená",J210,0)</f>
        <v>0</v>
      </c>
      <c r="BI210" s="213">
        <f>IF(N210="nulová",J210,0)</f>
        <v>0</v>
      </c>
      <c r="BJ210" s="17" t="s">
        <v>74</v>
      </c>
      <c r="BK210" s="213">
        <f>ROUND(I210*H210,2)</f>
        <v>0</v>
      </c>
      <c r="BL210" s="17" t="s">
        <v>131</v>
      </c>
      <c r="BM210" s="212" t="s">
        <v>417</v>
      </c>
    </row>
    <row r="211" s="2" customFormat="1">
      <c r="A211" s="38"/>
      <c r="B211" s="39"/>
      <c r="C211" s="40"/>
      <c r="D211" s="214" t="s">
        <v>118</v>
      </c>
      <c r="E211" s="40"/>
      <c r="F211" s="215" t="s">
        <v>418</v>
      </c>
      <c r="G211" s="40"/>
      <c r="H211" s="40"/>
      <c r="I211" s="216"/>
      <c r="J211" s="40"/>
      <c r="K211" s="40"/>
      <c r="L211" s="44"/>
      <c r="M211" s="217"/>
      <c r="N211" s="218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118</v>
      </c>
      <c r="AU211" s="17" t="s">
        <v>79</v>
      </c>
    </row>
    <row r="212" s="2" customFormat="1" ht="16.5" customHeight="1">
      <c r="A212" s="38"/>
      <c r="B212" s="39"/>
      <c r="C212" s="201" t="s">
        <v>419</v>
      </c>
      <c r="D212" s="201" t="s">
        <v>111</v>
      </c>
      <c r="E212" s="202" t="s">
        <v>420</v>
      </c>
      <c r="F212" s="203" t="s">
        <v>421</v>
      </c>
      <c r="G212" s="204" t="s">
        <v>406</v>
      </c>
      <c r="H212" s="205">
        <v>17</v>
      </c>
      <c r="I212" s="206"/>
      <c r="J212" s="207">
        <f>ROUND(I212*H212,2)</f>
        <v>0</v>
      </c>
      <c r="K212" s="203" t="s">
        <v>175</v>
      </c>
      <c r="L212" s="44"/>
      <c r="M212" s="208" t="s">
        <v>19</v>
      </c>
      <c r="N212" s="209" t="s">
        <v>40</v>
      </c>
      <c r="O212" s="84"/>
      <c r="P212" s="210">
        <f>O212*H212</f>
        <v>0</v>
      </c>
      <c r="Q212" s="210">
        <v>0</v>
      </c>
      <c r="R212" s="210">
        <f>Q212*H212</f>
        <v>0</v>
      </c>
      <c r="S212" s="210">
        <v>0</v>
      </c>
      <c r="T212" s="211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2" t="s">
        <v>131</v>
      </c>
      <c r="AT212" s="212" t="s">
        <v>111</v>
      </c>
      <c r="AU212" s="212" t="s">
        <v>79</v>
      </c>
      <c r="AY212" s="17" t="s">
        <v>108</v>
      </c>
      <c r="BE212" s="213">
        <f>IF(N212="základní",J212,0)</f>
        <v>0</v>
      </c>
      <c r="BF212" s="213">
        <f>IF(N212="snížená",J212,0)</f>
        <v>0</v>
      </c>
      <c r="BG212" s="213">
        <f>IF(N212="zákl. přenesená",J212,0)</f>
        <v>0</v>
      </c>
      <c r="BH212" s="213">
        <f>IF(N212="sníž. přenesená",J212,0)</f>
        <v>0</v>
      </c>
      <c r="BI212" s="213">
        <f>IF(N212="nulová",J212,0)</f>
        <v>0</v>
      </c>
      <c r="BJ212" s="17" t="s">
        <v>74</v>
      </c>
      <c r="BK212" s="213">
        <f>ROUND(I212*H212,2)</f>
        <v>0</v>
      </c>
      <c r="BL212" s="17" t="s">
        <v>131</v>
      </c>
      <c r="BM212" s="212" t="s">
        <v>422</v>
      </c>
    </row>
    <row r="213" s="2" customFormat="1">
      <c r="A213" s="38"/>
      <c r="B213" s="39"/>
      <c r="C213" s="40"/>
      <c r="D213" s="214" t="s">
        <v>118</v>
      </c>
      <c r="E213" s="40"/>
      <c r="F213" s="215" t="s">
        <v>423</v>
      </c>
      <c r="G213" s="40"/>
      <c r="H213" s="40"/>
      <c r="I213" s="216"/>
      <c r="J213" s="40"/>
      <c r="K213" s="40"/>
      <c r="L213" s="44"/>
      <c r="M213" s="217"/>
      <c r="N213" s="218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118</v>
      </c>
      <c r="AU213" s="17" t="s">
        <v>79</v>
      </c>
    </row>
    <row r="214" s="2" customFormat="1" ht="44.25" customHeight="1">
      <c r="A214" s="38"/>
      <c r="B214" s="39"/>
      <c r="C214" s="201" t="s">
        <v>424</v>
      </c>
      <c r="D214" s="201" t="s">
        <v>111</v>
      </c>
      <c r="E214" s="202" t="s">
        <v>425</v>
      </c>
      <c r="F214" s="203" t="s">
        <v>426</v>
      </c>
      <c r="G214" s="204" t="s">
        <v>406</v>
      </c>
      <c r="H214" s="205">
        <v>20</v>
      </c>
      <c r="I214" s="206"/>
      <c r="J214" s="207">
        <f>ROUND(I214*H214,2)</f>
        <v>0</v>
      </c>
      <c r="K214" s="203" t="s">
        <v>175</v>
      </c>
      <c r="L214" s="44"/>
      <c r="M214" s="208" t="s">
        <v>19</v>
      </c>
      <c r="N214" s="209" t="s">
        <v>40</v>
      </c>
      <c r="O214" s="84"/>
      <c r="P214" s="210">
        <f>O214*H214</f>
        <v>0</v>
      </c>
      <c r="Q214" s="210">
        <v>0</v>
      </c>
      <c r="R214" s="210">
        <f>Q214*H214</f>
        <v>0</v>
      </c>
      <c r="S214" s="210">
        <v>0.19400000000000001</v>
      </c>
      <c r="T214" s="211">
        <f>S214*H214</f>
        <v>3.8799999999999999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2" t="s">
        <v>131</v>
      </c>
      <c r="AT214" s="212" t="s">
        <v>111</v>
      </c>
      <c r="AU214" s="212" t="s">
        <v>79</v>
      </c>
      <c r="AY214" s="17" t="s">
        <v>108</v>
      </c>
      <c r="BE214" s="213">
        <f>IF(N214="základní",J214,0)</f>
        <v>0</v>
      </c>
      <c r="BF214" s="213">
        <f>IF(N214="snížená",J214,0)</f>
        <v>0</v>
      </c>
      <c r="BG214" s="213">
        <f>IF(N214="zákl. přenesená",J214,0)</f>
        <v>0</v>
      </c>
      <c r="BH214" s="213">
        <f>IF(N214="sníž. přenesená",J214,0)</f>
        <v>0</v>
      </c>
      <c r="BI214" s="213">
        <f>IF(N214="nulová",J214,0)</f>
        <v>0</v>
      </c>
      <c r="BJ214" s="17" t="s">
        <v>74</v>
      </c>
      <c r="BK214" s="213">
        <f>ROUND(I214*H214,2)</f>
        <v>0</v>
      </c>
      <c r="BL214" s="17" t="s">
        <v>131</v>
      </c>
      <c r="BM214" s="212" t="s">
        <v>427</v>
      </c>
    </row>
    <row r="215" s="2" customFormat="1">
      <c r="A215" s="38"/>
      <c r="B215" s="39"/>
      <c r="C215" s="40"/>
      <c r="D215" s="214" t="s">
        <v>118</v>
      </c>
      <c r="E215" s="40"/>
      <c r="F215" s="215" t="s">
        <v>428</v>
      </c>
      <c r="G215" s="40"/>
      <c r="H215" s="40"/>
      <c r="I215" s="216"/>
      <c r="J215" s="40"/>
      <c r="K215" s="40"/>
      <c r="L215" s="44"/>
      <c r="M215" s="217"/>
      <c r="N215" s="218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118</v>
      </c>
      <c r="AU215" s="17" t="s">
        <v>79</v>
      </c>
    </row>
    <row r="216" s="2" customFormat="1" ht="37.8" customHeight="1">
      <c r="A216" s="38"/>
      <c r="B216" s="39"/>
      <c r="C216" s="201" t="s">
        <v>429</v>
      </c>
      <c r="D216" s="201" t="s">
        <v>111</v>
      </c>
      <c r="E216" s="202" t="s">
        <v>430</v>
      </c>
      <c r="F216" s="203" t="s">
        <v>431</v>
      </c>
      <c r="G216" s="204" t="s">
        <v>406</v>
      </c>
      <c r="H216" s="205">
        <v>4</v>
      </c>
      <c r="I216" s="206"/>
      <c r="J216" s="207">
        <f>ROUND(I216*H216,2)</f>
        <v>0</v>
      </c>
      <c r="K216" s="203" t="s">
        <v>175</v>
      </c>
      <c r="L216" s="44"/>
      <c r="M216" s="208" t="s">
        <v>19</v>
      </c>
      <c r="N216" s="209" t="s">
        <v>40</v>
      </c>
      <c r="O216" s="84"/>
      <c r="P216" s="210">
        <f>O216*H216</f>
        <v>0</v>
      </c>
      <c r="Q216" s="210">
        <v>0</v>
      </c>
      <c r="R216" s="210">
        <f>Q216*H216</f>
        <v>0</v>
      </c>
      <c r="S216" s="210">
        <v>0.085999999999999993</v>
      </c>
      <c r="T216" s="211">
        <f>S216*H216</f>
        <v>0.34399999999999997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2" t="s">
        <v>131</v>
      </c>
      <c r="AT216" s="212" t="s">
        <v>111</v>
      </c>
      <c r="AU216" s="212" t="s">
        <v>79</v>
      </c>
      <c r="AY216" s="17" t="s">
        <v>108</v>
      </c>
      <c r="BE216" s="213">
        <f>IF(N216="základní",J216,0)</f>
        <v>0</v>
      </c>
      <c r="BF216" s="213">
        <f>IF(N216="snížená",J216,0)</f>
        <v>0</v>
      </c>
      <c r="BG216" s="213">
        <f>IF(N216="zákl. přenesená",J216,0)</f>
        <v>0</v>
      </c>
      <c r="BH216" s="213">
        <f>IF(N216="sníž. přenesená",J216,0)</f>
        <v>0</v>
      </c>
      <c r="BI216" s="213">
        <f>IF(N216="nulová",J216,0)</f>
        <v>0</v>
      </c>
      <c r="BJ216" s="17" t="s">
        <v>74</v>
      </c>
      <c r="BK216" s="213">
        <f>ROUND(I216*H216,2)</f>
        <v>0</v>
      </c>
      <c r="BL216" s="17" t="s">
        <v>131</v>
      </c>
      <c r="BM216" s="212" t="s">
        <v>432</v>
      </c>
    </row>
    <row r="217" s="2" customFormat="1">
      <c r="A217" s="38"/>
      <c r="B217" s="39"/>
      <c r="C217" s="40"/>
      <c r="D217" s="214" t="s">
        <v>118</v>
      </c>
      <c r="E217" s="40"/>
      <c r="F217" s="215" t="s">
        <v>433</v>
      </c>
      <c r="G217" s="40"/>
      <c r="H217" s="40"/>
      <c r="I217" s="216"/>
      <c r="J217" s="40"/>
      <c r="K217" s="40"/>
      <c r="L217" s="44"/>
      <c r="M217" s="217"/>
      <c r="N217" s="218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118</v>
      </c>
      <c r="AU217" s="17" t="s">
        <v>79</v>
      </c>
    </row>
    <row r="218" s="2" customFormat="1">
      <c r="A218" s="38"/>
      <c r="B218" s="39"/>
      <c r="C218" s="40"/>
      <c r="D218" s="219" t="s">
        <v>124</v>
      </c>
      <c r="E218" s="40"/>
      <c r="F218" s="220" t="s">
        <v>434</v>
      </c>
      <c r="G218" s="40"/>
      <c r="H218" s="40"/>
      <c r="I218" s="216"/>
      <c r="J218" s="40"/>
      <c r="K218" s="40"/>
      <c r="L218" s="44"/>
      <c r="M218" s="217"/>
      <c r="N218" s="218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124</v>
      </c>
      <c r="AU218" s="17" t="s">
        <v>79</v>
      </c>
    </row>
    <row r="219" s="12" customFormat="1" ht="22.8" customHeight="1">
      <c r="A219" s="12"/>
      <c r="B219" s="185"/>
      <c r="C219" s="186"/>
      <c r="D219" s="187" t="s">
        <v>68</v>
      </c>
      <c r="E219" s="199" t="s">
        <v>435</v>
      </c>
      <c r="F219" s="199" t="s">
        <v>436</v>
      </c>
      <c r="G219" s="186"/>
      <c r="H219" s="186"/>
      <c r="I219" s="189"/>
      <c r="J219" s="200">
        <f>BK219</f>
        <v>0</v>
      </c>
      <c r="K219" s="186"/>
      <c r="L219" s="191"/>
      <c r="M219" s="192"/>
      <c r="N219" s="193"/>
      <c r="O219" s="193"/>
      <c r="P219" s="194">
        <f>SUM(P220:P232)</f>
        <v>0</v>
      </c>
      <c r="Q219" s="193"/>
      <c r="R219" s="194">
        <f>SUM(R220:R232)</f>
        <v>0</v>
      </c>
      <c r="S219" s="193"/>
      <c r="T219" s="195">
        <f>SUM(T220:T232)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96" t="s">
        <v>74</v>
      </c>
      <c r="AT219" s="197" t="s">
        <v>68</v>
      </c>
      <c r="AU219" s="197" t="s">
        <v>74</v>
      </c>
      <c r="AY219" s="196" t="s">
        <v>108</v>
      </c>
      <c r="BK219" s="198">
        <f>SUM(BK220:BK232)</f>
        <v>0</v>
      </c>
    </row>
    <row r="220" s="2" customFormat="1" ht="24.15" customHeight="1">
      <c r="A220" s="38"/>
      <c r="B220" s="39"/>
      <c r="C220" s="201" t="s">
        <v>437</v>
      </c>
      <c r="D220" s="201" t="s">
        <v>111</v>
      </c>
      <c r="E220" s="202" t="s">
        <v>438</v>
      </c>
      <c r="F220" s="203" t="s">
        <v>439</v>
      </c>
      <c r="G220" s="204" t="s">
        <v>217</v>
      </c>
      <c r="H220" s="205">
        <v>1.8700000000000001</v>
      </c>
      <c r="I220" s="206"/>
      <c r="J220" s="207">
        <f>ROUND(I220*H220,2)</f>
        <v>0</v>
      </c>
      <c r="K220" s="203" t="s">
        <v>175</v>
      </c>
      <c r="L220" s="44"/>
      <c r="M220" s="208" t="s">
        <v>19</v>
      </c>
      <c r="N220" s="209" t="s">
        <v>40</v>
      </c>
      <c r="O220" s="84"/>
      <c r="P220" s="210">
        <f>O220*H220</f>
        <v>0</v>
      </c>
      <c r="Q220" s="210">
        <v>0</v>
      </c>
      <c r="R220" s="210">
        <f>Q220*H220</f>
        <v>0</v>
      </c>
      <c r="S220" s="210">
        <v>0</v>
      </c>
      <c r="T220" s="211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2" t="s">
        <v>131</v>
      </c>
      <c r="AT220" s="212" t="s">
        <v>111</v>
      </c>
      <c r="AU220" s="212" t="s">
        <v>79</v>
      </c>
      <c r="AY220" s="17" t="s">
        <v>108</v>
      </c>
      <c r="BE220" s="213">
        <f>IF(N220="základní",J220,0)</f>
        <v>0</v>
      </c>
      <c r="BF220" s="213">
        <f>IF(N220="snížená",J220,0)</f>
        <v>0</v>
      </c>
      <c r="BG220" s="213">
        <f>IF(N220="zákl. přenesená",J220,0)</f>
        <v>0</v>
      </c>
      <c r="BH220" s="213">
        <f>IF(N220="sníž. přenesená",J220,0)</f>
        <v>0</v>
      </c>
      <c r="BI220" s="213">
        <f>IF(N220="nulová",J220,0)</f>
        <v>0</v>
      </c>
      <c r="BJ220" s="17" t="s">
        <v>74</v>
      </c>
      <c r="BK220" s="213">
        <f>ROUND(I220*H220,2)</f>
        <v>0</v>
      </c>
      <c r="BL220" s="17" t="s">
        <v>131</v>
      </c>
      <c r="BM220" s="212" t="s">
        <v>440</v>
      </c>
    </row>
    <row r="221" s="2" customFormat="1">
      <c r="A221" s="38"/>
      <c r="B221" s="39"/>
      <c r="C221" s="40"/>
      <c r="D221" s="214" t="s">
        <v>118</v>
      </c>
      <c r="E221" s="40"/>
      <c r="F221" s="215" t="s">
        <v>441</v>
      </c>
      <c r="G221" s="40"/>
      <c r="H221" s="40"/>
      <c r="I221" s="216"/>
      <c r="J221" s="40"/>
      <c r="K221" s="40"/>
      <c r="L221" s="44"/>
      <c r="M221" s="217"/>
      <c r="N221" s="218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118</v>
      </c>
      <c r="AU221" s="17" t="s">
        <v>79</v>
      </c>
    </row>
    <row r="222" s="2" customFormat="1" ht="24.15" customHeight="1">
      <c r="A222" s="38"/>
      <c r="B222" s="39"/>
      <c r="C222" s="201" t="s">
        <v>442</v>
      </c>
      <c r="D222" s="201" t="s">
        <v>111</v>
      </c>
      <c r="E222" s="202" t="s">
        <v>443</v>
      </c>
      <c r="F222" s="203" t="s">
        <v>444</v>
      </c>
      <c r="G222" s="204" t="s">
        <v>217</v>
      </c>
      <c r="H222" s="205">
        <v>6.0940000000000003</v>
      </c>
      <c r="I222" s="206"/>
      <c r="J222" s="207">
        <f>ROUND(I222*H222,2)</f>
        <v>0</v>
      </c>
      <c r="K222" s="203" t="s">
        <v>175</v>
      </c>
      <c r="L222" s="44"/>
      <c r="M222" s="208" t="s">
        <v>19</v>
      </c>
      <c r="N222" s="209" t="s">
        <v>40</v>
      </c>
      <c r="O222" s="84"/>
      <c r="P222" s="210">
        <f>O222*H222</f>
        <v>0</v>
      </c>
      <c r="Q222" s="210">
        <v>0</v>
      </c>
      <c r="R222" s="210">
        <f>Q222*H222</f>
        <v>0</v>
      </c>
      <c r="S222" s="210">
        <v>0</v>
      </c>
      <c r="T222" s="211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2" t="s">
        <v>131</v>
      </c>
      <c r="AT222" s="212" t="s">
        <v>111</v>
      </c>
      <c r="AU222" s="212" t="s">
        <v>79</v>
      </c>
      <c r="AY222" s="17" t="s">
        <v>108</v>
      </c>
      <c r="BE222" s="213">
        <f>IF(N222="základní",J222,0)</f>
        <v>0</v>
      </c>
      <c r="BF222" s="213">
        <f>IF(N222="snížená",J222,0)</f>
        <v>0</v>
      </c>
      <c r="BG222" s="213">
        <f>IF(N222="zákl. přenesená",J222,0)</f>
        <v>0</v>
      </c>
      <c r="BH222" s="213">
        <f>IF(N222="sníž. přenesená",J222,0)</f>
        <v>0</v>
      </c>
      <c r="BI222" s="213">
        <f>IF(N222="nulová",J222,0)</f>
        <v>0</v>
      </c>
      <c r="BJ222" s="17" t="s">
        <v>74</v>
      </c>
      <c r="BK222" s="213">
        <f>ROUND(I222*H222,2)</f>
        <v>0</v>
      </c>
      <c r="BL222" s="17" t="s">
        <v>131</v>
      </c>
      <c r="BM222" s="212" t="s">
        <v>445</v>
      </c>
    </row>
    <row r="223" s="2" customFormat="1">
      <c r="A223" s="38"/>
      <c r="B223" s="39"/>
      <c r="C223" s="40"/>
      <c r="D223" s="214" t="s">
        <v>118</v>
      </c>
      <c r="E223" s="40"/>
      <c r="F223" s="215" t="s">
        <v>446</v>
      </c>
      <c r="G223" s="40"/>
      <c r="H223" s="40"/>
      <c r="I223" s="216"/>
      <c r="J223" s="40"/>
      <c r="K223" s="40"/>
      <c r="L223" s="44"/>
      <c r="M223" s="217"/>
      <c r="N223" s="218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118</v>
      </c>
      <c r="AU223" s="17" t="s">
        <v>79</v>
      </c>
    </row>
    <row r="224" s="2" customFormat="1">
      <c r="A224" s="38"/>
      <c r="B224" s="39"/>
      <c r="C224" s="40"/>
      <c r="D224" s="219" t="s">
        <v>124</v>
      </c>
      <c r="E224" s="40"/>
      <c r="F224" s="220" t="s">
        <v>447</v>
      </c>
      <c r="G224" s="40"/>
      <c r="H224" s="40"/>
      <c r="I224" s="216"/>
      <c r="J224" s="40"/>
      <c r="K224" s="40"/>
      <c r="L224" s="44"/>
      <c r="M224" s="217"/>
      <c r="N224" s="218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124</v>
      </c>
      <c r="AU224" s="17" t="s">
        <v>79</v>
      </c>
    </row>
    <row r="225" s="13" customFormat="1">
      <c r="A225" s="13"/>
      <c r="B225" s="227"/>
      <c r="C225" s="228"/>
      <c r="D225" s="219" t="s">
        <v>178</v>
      </c>
      <c r="E225" s="229" t="s">
        <v>19</v>
      </c>
      <c r="F225" s="230" t="s">
        <v>448</v>
      </c>
      <c r="G225" s="228"/>
      <c r="H225" s="231">
        <v>6.0940000000000003</v>
      </c>
      <c r="I225" s="232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178</v>
      </c>
      <c r="AU225" s="237" t="s">
        <v>79</v>
      </c>
      <c r="AV225" s="13" t="s">
        <v>79</v>
      </c>
      <c r="AW225" s="13" t="s">
        <v>31</v>
      </c>
      <c r="AX225" s="13" t="s">
        <v>74</v>
      </c>
      <c r="AY225" s="237" t="s">
        <v>108</v>
      </c>
    </row>
    <row r="226" s="2" customFormat="1" ht="24.15" customHeight="1">
      <c r="A226" s="38"/>
      <c r="B226" s="39"/>
      <c r="C226" s="201" t="s">
        <v>449</v>
      </c>
      <c r="D226" s="201" t="s">
        <v>111</v>
      </c>
      <c r="E226" s="202" t="s">
        <v>450</v>
      </c>
      <c r="F226" s="203" t="s">
        <v>451</v>
      </c>
      <c r="G226" s="204" t="s">
        <v>217</v>
      </c>
      <c r="H226" s="205">
        <v>91.409999999999997</v>
      </c>
      <c r="I226" s="206"/>
      <c r="J226" s="207">
        <f>ROUND(I226*H226,2)</f>
        <v>0</v>
      </c>
      <c r="K226" s="203" t="s">
        <v>175</v>
      </c>
      <c r="L226" s="44"/>
      <c r="M226" s="208" t="s">
        <v>19</v>
      </c>
      <c r="N226" s="209" t="s">
        <v>40</v>
      </c>
      <c r="O226" s="84"/>
      <c r="P226" s="210">
        <f>O226*H226</f>
        <v>0</v>
      </c>
      <c r="Q226" s="210">
        <v>0</v>
      </c>
      <c r="R226" s="210">
        <f>Q226*H226</f>
        <v>0</v>
      </c>
      <c r="S226" s="210">
        <v>0</v>
      </c>
      <c r="T226" s="211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2" t="s">
        <v>131</v>
      </c>
      <c r="AT226" s="212" t="s">
        <v>111</v>
      </c>
      <c r="AU226" s="212" t="s">
        <v>79</v>
      </c>
      <c r="AY226" s="17" t="s">
        <v>108</v>
      </c>
      <c r="BE226" s="213">
        <f>IF(N226="základní",J226,0)</f>
        <v>0</v>
      </c>
      <c r="BF226" s="213">
        <f>IF(N226="snížená",J226,0)</f>
        <v>0</v>
      </c>
      <c r="BG226" s="213">
        <f>IF(N226="zákl. přenesená",J226,0)</f>
        <v>0</v>
      </c>
      <c r="BH226" s="213">
        <f>IF(N226="sníž. přenesená",J226,0)</f>
        <v>0</v>
      </c>
      <c r="BI226" s="213">
        <f>IF(N226="nulová",J226,0)</f>
        <v>0</v>
      </c>
      <c r="BJ226" s="17" t="s">
        <v>74</v>
      </c>
      <c r="BK226" s="213">
        <f>ROUND(I226*H226,2)</f>
        <v>0</v>
      </c>
      <c r="BL226" s="17" t="s">
        <v>131</v>
      </c>
      <c r="BM226" s="212" t="s">
        <v>452</v>
      </c>
    </row>
    <row r="227" s="2" customFormat="1">
      <c r="A227" s="38"/>
      <c r="B227" s="39"/>
      <c r="C227" s="40"/>
      <c r="D227" s="214" t="s">
        <v>118</v>
      </c>
      <c r="E227" s="40"/>
      <c r="F227" s="215" t="s">
        <v>453</v>
      </c>
      <c r="G227" s="40"/>
      <c r="H227" s="40"/>
      <c r="I227" s="216"/>
      <c r="J227" s="40"/>
      <c r="K227" s="40"/>
      <c r="L227" s="44"/>
      <c r="M227" s="217"/>
      <c r="N227" s="218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118</v>
      </c>
      <c r="AU227" s="17" t="s">
        <v>79</v>
      </c>
    </row>
    <row r="228" s="2" customFormat="1">
      <c r="A228" s="38"/>
      <c r="B228" s="39"/>
      <c r="C228" s="40"/>
      <c r="D228" s="219" t="s">
        <v>124</v>
      </c>
      <c r="E228" s="40"/>
      <c r="F228" s="220" t="s">
        <v>454</v>
      </c>
      <c r="G228" s="40"/>
      <c r="H228" s="40"/>
      <c r="I228" s="216"/>
      <c r="J228" s="40"/>
      <c r="K228" s="40"/>
      <c r="L228" s="44"/>
      <c r="M228" s="217"/>
      <c r="N228" s="218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124</v>
      </c>
      <c r="AU228" s="17" t="s">
        <v>79</v>
      </c>
    </row>
    <row r="229" s="13" customFormat="1">
      <c r="A229" s="13"/>
      <c r="B229" s="227"/>
      <c r="C229" s="228"/>
      <c r="D229" s="219" t="s">
        <v>178</v>
      </c>
      <c r="E229" s="229" t="s">
        <v>19</v>
      </c>
      <c r="F229" s="230" t="s">
        <v>455</v>
      </c>
      <c r="G229" s="228"/>
      <c r="H229" s="231">
        <v>91.409999999999997</v>
      </c>
      <c r="I229" s="232"/>
      <c r="J229" s="228"/>
      <c r="K229" s="228"/>
      <c r="L229" s="233"/>
      <c r="M229" s="234"/>
      <c r="N229" s="235"/>
      <c r="O229" s="235"/>
      <c r="P229" s="235"/>
      <c r="Q229" s="235"/>
      <c r="R229" s="235"/>
      <c r="S229" s="235"/>
      <c r="T229" s="23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178</v>
      </c>
      <c r="AU229" s="237" t="s">
        <v>79</v>
      </c>
      <c r="AV229" s="13" t="s">
        <v>79</v>
      </c>
      <c r="AW229" s="13" t="s">
        <v>31</v>
      </c>
      <c r="AX229" s="13" t="s">
        <v>74</v>
      </c>
      <c r="AY229" s="237" t="s">
        <v>108</v>
      </c>
    </row>
    <row r="230" s="2" customFormat="1" ht="24.15" customHeight="1">
      <c r="A230" s="38"/>
      <c r="B230" s="39"/>
      <c r="C230" s="201" t="s">
        <v>456</v>
      </c>
      <c r="D230" s="201" t="s">
        <v>111</v>
      </c>
      <c r="E230" s="202" t="s">
        <v>457</v>
      </c>
      <c r="F230" s="203" t="s">
        <v>216</v>
      </c>
      <c r="G230" s="204" t="s">
        <v>217</v>
      </c>
      <c r="H230" s="205">
        <v>4.2240000000000002</v>
      </c>
      <c r="I230" s="206"/>
      <c r="J230" s="207">
        <f>ROUND(I230*H230,2)</f>
        <v>0</v>
      </c>
      <c r="K230" s="203" t="s">
        <v>175</v>
      </c>
      <c r="L230" s="44"/>
      <c r="M230" s="208" t="s">
        <v>19</v>
      </c>
      <c r="N230" s="209" t="s">
        <v>40</v>
      </c>
      <c r="O230" s="84"/>
      <c r="P230" s="210">
        <f>O230*H230</f>
        <v>0</v>
      </c>
      <c r="Q230" s="210">
        <v>0</v>
      </c>
      <c r="R230" s="210">
        <f>Q230*H230</f>
        <v>0</v>
      </c>
      <c r="S230" s="210">
        <v>0</v>
      </c>
      <c r="T230" s="211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2" t="s">
        <v>131</v>
      </c>
      <c r="AT230" s="212" t="s">
        <v>111</v>
      </c>
      <c r="AU230" s="212" t="s">
        <v>79</v>
      </c>
      <c r="AY230" s="17" t="s">
        <v>108</v>
      </c>
      <c r="BE230" s="213">
        <f>IF(N230="základní",J230,0)</f>
        <v>0</v>
      </c>
      <c r="BF230" s="213">
        <f>IF(N230="snížená",J230,0)</f>
        <v>0</v>
      </c>
      <c r="BG230" s="213">
        <f>IF(N230="zákl. přenesená",J230,0)</f>
        <v>0</v>
      </c>
      <c r="BH230" s="213">
        <f>IF(N230="sníž. přenesená",J230,0)</f>
        <v>0</v>
      </c>
      <c r="BI230" s="213">
        <f>IF(N230="nulová",J230,0)</f>
        <v>0</v>
      </c>
      <c r="BJ230" s="17" t="s">
        <v>74</v>
      </c>
      <c r="BK230" s="213">
        <f>ROUND(I230*H230,2)</f>
        <v>0</v>
      </c>
      <c r="BL230" s="17" t="s">
        <v>131</v>
      </c>
      <c r="BM230" s="212" t="s">
        <v>458</v>
      </c>
    </row>
    <row r="231" s="2" customFormat="1">
      <c r="A231" s="38"/>
      <c r="B231" s="39"/>
      <c r="C231" s="40"/>
      <c r="D231" s="214" t="s">
        <v>118</v>
      </c>
      <c r="E231" s="40"/>
      <c r="F231" s="215" t="s">
        <v>459</v>
      </c>
      <c r="G231" s="40"/>
      <c r="H231" s="40"/>
      <c r="I231" s="216"/>
      <c r="J231" s="40"/>
      <c r="K231" s="40"/>
      <c r="L231" s="44"/>
      <c r="M231" s="217"/>
      <c r="N231" s="218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118</v>
      </c>
      <c r="AU231" s="17" t="s">
        <v>79</v>
      </c>
    </row>
    <row r="232" s="13" customFormat="1">
      <c r="A232" s="13"/>
      <c r="B232" s="227"/>
      <c r="C232" s="228"/>
      <c r="D232" s="219" t="s">
        <v>178</v>
      </c>
      <c r="E232" s="229" t="s">
        <v>19</v>
      </c>
      <c r="F232" s="230" t="s">
        <v>460</v>
      </c>
      <c r="G232" s="228"/>
      <c r="H232" s="231">
        <v>4.2240000000000002</v>
      </c>
      <c r="I232" s="232"/>
      <c r="J232" s="228"/>
      <c r="K232" s="228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178</v>
      </c>
      <c r="AU232" s="237" t="s">
        <v>79</v>
      </c>
      <c r="AV232" s="13" t="s">
        <v>79</v>
      </c>
      <c r="AW232" s="13" t="s">
        <v>31</v>
      </c>
      <c r="AX232" s="13" t="s">
        <v>74</v>
      </c>
      <c r="AY232" s="237" t="s">
        <v>108</v>
      </c>
    </row>
    <row r="233" s="12" customFormat="1" ht="22.8" customHeight="1">
      <c r="A233" s="12"/>
      <c r="B233" s="185"/>
      <c r="C233" s="186"/>
      <c r="D233" s="187" t="s">
        <v>68</v>
      </c>
      <c r="E233" s="199" t="s">
        <v>461</v>
      </c>
      <c r="F233" s="199" t="s">
        <v>462</v>
      </c>
      <c r="G233" s="186"/>
      <c r="H233" s="186"/>
      <c r="I233" s="189"/>
      <c r="J233" s="200">
        <f>BK233</f>
        <v>0</v>
      </c>
      <c r="K233" s="186"/>
      <c r="L233" s="191"/>
      <c r="M233" s="192"/>
      <c r="N233" s="193"/>
      <c r="O233" s="193"/>
      <c r="P233" s="194">
        <f>SUM(P234:P235)</f>
        <v>0</v>
      </c>
      <c r="Q233" s="193"/>
      <c r="R233" s="194">
        <f>SUM(R234:R235)</f>
        <v>0</v>
      </c>
      <c r="S233" s="193"/>
      <c r="T233" s="195">
        <f>SUM(T234:T235)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96" t="s">
        <v>74</v>
      </c>
      <c r="AT233" s="197" t="s">
        <v>68</v>
      </c>
      <c r="AU233" s="197" t="s">
        <v>74</v>
      </c>
      <c r="AY233" s="196" t="s">
        <v>108</v>
      </c>
      <c r="BK233" s="198">
        <f>SUM(BK234:BK235)</f>
        <v>0</v>
      </c>
    </row>
    <row r="234" s="2" customFormat="1" ht="24.15" customHeight="1">
      <c r="A234" s="38"/>
      <c r="B234" s="39"/>
      <c r="C234" s="201" t="s">
        <v>463</v>
      </c>
      <c r="D234" s="201" t="s">
        <v>111</v>
      </c>
      <c r="E234" s="202" t="s">
        <v>464</v>
      </c>
      <c r="F234" s="203" t="s">
        <v>465</v>
      </c>
      <c r="G234" s="204" t="s">
        <v>217</v>
      </c>
      <c r="H234" s="205">
        <v>677.00900000000001</v>
      </c>
      <c r="I234" s="206"/>
      <c r="J234" s="207">
        <f>ROUND(I234*H234,2)</f>
        <v>0</v>
      </c>
      <c r="K234" s="203" t="s">
        <v>175</v>
      </c>
      <c r="L234" s="44"/>
      <c r="M234" s="208" t="s">
        <v>19</v>
      </c>
      <c r="N234" s="209" t="s">
        <v>40</v>
      </c>
      <c r="O234" s="84"/>
      <c r="P234" s="210">
        <f>O234*H234</f>
        <v>0</v>
      </c>
      <c r="Q234" s="210">
        <v>0</v>
      </c>
      <c r="R234" s="210">
        <f>Q234*H234</f>
        <v>0</v>
      </c>
      <c r="S234" s="210">
        <v>0</v>
      </c>
      <c r="T234" s="211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2" t="s">
        <v>131</v>
      </c>
      <c r="AT234" s="212" t="s">
        <v>111</v>
      </c>
      <c r="AU234" s="212" t="s">
        <v>79</v>
      </c>
      <c r="AY234" s="17" t="s">
        <v>108</v>
      </c>
      <c r="BE234" s="213">
        <f>IF(N234="základní",J234,0)</f>
        <v>0</v>
      </c>
      <c r="BF234" s="213">
        <f>IF(N234="snížená",J234,0)</f>
        <v>0</v>
      </c>
      <c r="BG234" s="213">
        <f>IF(N234="zákl. přenesená",J234,0)</f>
        <v>0</v>
      </c>
      <c r="BH234" s="213">
        <f>IF(N234="sníž. přenesená",J234,0)</f>
        <v>0</v>
      </c>
      <c r="BI234" s="213">
        <f>IF(N234="nulová",J234,0)</f>
        <v>0</v>
      </c>
      <c r="BJ234" s="17" t="s">
        <v>74</v>
      </c>
      <c r="BK234" s="213">
        <f>ROUND(I234*H234,2)</f>
        <v>0</v>
      </c>
      <c r="BL234" s="17" t="s">
        <v>131</v>
      </c>
      <c r="BM234" s="212" t="s">
        <v>466</v>
      </c>
    </row>
    <row r="235" s="2" customFormat="1">
      <c r="A235" s="38"/>
      <c r="B235" s="39"/>
      <c r="C235" s="40"/>
      <c r="D235" s="214" t="s">
        <v>118</v>
      </c>
      <c r="E235" s="40"/>
      <c r="F235" s="215" t="s">
        <v>467</v>
      </c>
      <c r="G235" s="40"/>
      <c r="H235" s="40"/>
      <c r="I235" s="216"/>
      <c r="J235" s="40"/>
      <c r="K235" s="40"/>
      <c r="L235" s="44"/>
      <c r="M235" s="221"/>
      <c r="N235" s="222"/>
      <c r="O235" s="223"/>
      <c r="P235" s="223"/>
      <c r="Q235" s="223"/>
      <c r="R235" s="223"/>
      <c r="S235" s="223"/>
      <c r="T235" s="224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118</v>
      </c>
      <c r="AU235" s="17" t="s">
        <v>79</v>
      </c>
    </row>
    <row r="236" s="2" customFormat="1" ht="6.96" customHeight="1">
      <c r="A236" s="38"/>
      <c r="B236" s="59"/>
      <c r="C236" s="60"/>
      <c r="D236" s="60"/>
      <c r="E236" s="60"/>
      <c r="F236" s="60"/>
      <c r="G236" s="60"/>
      <c r="H236" s="60"/>
      <c r="I236" s="60"/>
      <c r="J236" s="60"/>
      <c r="K236" s="60"/>
      <c r="L236" s="44"/>
      <c r="M236" s="38"/>
      <c r="O236" s="38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</row>
  </sheetData>
  <sheetProtection sheet="1" autoFilter="0" formatColumns="0" formatRows="0" objects="1" scenarios="1" spinCount="100000" saltValue="u7mztExSNN2VOS+GLa9vlzsz8fq9aBlYX0p6tzIQwDMCf8fR4ApKQ0ZRlWhAtcjZ5n1IHYJ9QNdJtwnlGarAnQ==" hashValue="KUNFNtcIHznnzXlx7VG2eVpu4hNtbLnkMW73cDpqk41h9ixbSHIrQbWoZ6QpLkanvhTeSoNxJ9BLZ3oNs32hLA==" algorithmName="SHA-512" password="CC35"/>
  <autoFilter ref="C86:K235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2/113107442"/>
    <hyperlink ref="F94" r:id="rId2" display="https://podminky.urs.cz/item/CS_URS_2024_02/121151124"/>
    <hyperlink ref="F96" r:id="rId3" display="https://podminky.urs.cz/item/CS_URS_2024_02/122251106"/>
    <hyperlink ref="F98" r:id="rId4" display="https://podminky.urs.cz/item/CS_URS_2024_02/162351103"/>
    <hyperlink ref="F101" r:id="rId5" display="https://podminky.urs.cz/item/CS_URS_2024_02/162551107"/>
    <hyperlink ref="F105" r:id="rId6" display="https://podminky.urs.cz/item/CS_URS_2024_02/162751117"/>
    <hyperlink ref="F108" r:id="rId7" display="https://podminky.urs.cz/item/CS_URS_2024_02/167151101"/>
    <hyperlink ref="F111" r:id="rId8" display="https://podminky.urs.cz/item/CS_URS_2024_02/171151103"/>
    <hyperlink ref="F113" r:id="rId9" display="https://podminky.urs.cz/item/CS_URS_2024_02/171201231"/>
    <hyperlink ref="F116" r:id="rId10" display="https://podminky.urs.cz/item/CS_URS_2024_02/171251201"/>
    <hyperlink ref="F119" r:id="rId11" display="https://podminky.urs.cz/item/CS_URS_2024_02/174151101"/>
    <hyperlink ref="F125" r:id="rId12" display="https://podminky.urs.cz/item/CS_URS_2024_02/174151101"/>
    <hyperlink ref="F131" r:id="rId13" display="https://podminky.urs.cz/item/CS_URS_2024_02/181101131"/>
    <hyperlink ref="F134" r:id="rId14" display="https://podminky.urs.cz/item/CS_URS_2024_02/181152302"/>
    <hyperlink ref="F136" r:id="rId15" display="https://podminky.urs.cz/item/CS_URS_2024_02/181951111"/>
    <hyperlink ref="F141" r:id="rId16" display="https://podminky.urs.cz/item/CS_URS_2024_02/452318510"/>
    <hyperlink ref="F146" r:id="rId17" display="https://podminky.urs.cz/item/CS_URS_2024_02/564231111"/>
    <hyperlink ref="F149" r:id="rId18" display="https://podminky.urs.cz/item/CS_URS_2024_02/564251111"/>
    <hyperlink ref="F152" r:id="rId19" display="https://podminky.urs.cz/item/CS_URS_2024_02/564752113"/>
    <hyperlink ref="F154" r:id="rId20" display="https://podminky.urs.cz/item/CS_URS_2024_02/564861111"/>
    <hyperlink ref="F156" r:id="rId21" display="https://podminky.urs.cz/item/CS_URS_2024_02/564861111"/>
    <hyperlink ref="F160" r:id="rId22" display="https://podminky.urs.cz/item/CS_URS_2024_02/564861111"/>
    <hyperlink ref="F163" r:id="rId23" display="https://podminky.urs.cz/item/CS_URS_2024_02/564871111"/>
    <hyperlink ref="F167" r:id="rId24" display="https://podminky.urs.cz/item/CS_URS_2024_02/565155121"/>
    <hyperlink ref="F169" r:id="rId25" display="https://podminky.urs.cz/item/CS_URS_2024_02/569831111"/>
    <hyperlink ref="F171" r:id="rId26" display="https://podminky.urs.cz/item/CS_URS_2024_02/572340112"/>
    <hyperlink ref="F174" r:id="rId27" display="https://podminky.urs.cz/item/CS_URS_2024_02/573111111"/>
    <hyperlink ref="F176" r:id="rId28" display="https://podminky.urs.cz/item/CS_URS_2024_02/573211107"/>
    <hyperlink ref="F179" r:id="rId29" display="https://podminky.urs.cz/item/CS_URS_2024_02/577134121"/>
    <hyperlink ref="F181" r:id="rId30" display="https://podminky.urs.cz/item/CS_URS_2024_02/594511111"/>
    <hyperlink ref="F185" r:id="rId31" display="https://podminky.urs.cz/item/CS_URS_2024_02/599632111"/>
    <hyperlink ref="F188" r:id="rId32" display="https://podminky.urs.cz/item/CS_URS_2024_02/820441113"/>
    <hyperlink ref="F191" r:id="rId33" display="https://podminky.urs.cz/item/CS_URS_2024_02/895931111"/>
    <hyperlink ref="F196" r:id="rId34" display="https://podminky.urs.cz/item/CS_URS_2024_02/899623161"/>
    <hyperlink ref="F202" r:id="rId35" display="https://podminky.urs.cz/item/CS_URS_2024_02/912211111.1"/>
    <hyperlink ref="F205" r:id="rId36" display="https://podminky.urs.cz/item/CS_URS_2024_02/919441221"/>
    <hyperlink ref="F207" r:id="rId37" display="https://podminky.urs.cz/item/CS_URS_2024_02/919521140"/>
    <hyperlink ref="F211" r:id="rId38" display="https://podminky.urs.cz/item/CS_URS_2024_02/919732211"/>
    <hyperlink ref="F213" r:id="rId39" display="https://podminky.urs.cz/item/CS_URS_2024_02/919735113"/>
    <hyperlink ref="F215" r:id="rId40" display="https://podminky.urs.cz/item/CS_URS_2024_02/938902112"/>
    <hyperlink ref="F217" r:id="rId41" display="https://podminky.urs.cz/item/CS_URS_2024_02/938902421"/>
    <hyperlink ref="F221" r:id="rId42" display="https://podminky.urs.cz/item/CS_URS_2024_02/997013645"/>
    <hyperlink ref="F223" r:id="rId43" display="https://podminky.urs.cz/item/CS_URS_2024_02/997221551"/>
    <hyperlink ref="F227" r:id="rId44" display="https://podminky.urs.cz/item/CS_URS_2024_02/997221559"/>
    <hyperlink ref="F231" r:id="rId45" display="https://podminky.urs.cz/item/CS_URS_2024_02/997221873"/>
    <hyperlink ref="F235" r:id="rId46" display="https://podminky.urs.cz/item/CS_URS_2024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0"/>
      <c r="AT3" s="17" t="s">
        <v>79</v>
      </c>
    </row>
    <row r="4" s="1" customFormat="1" ht="24.96" customHeight="1">
      <c r="B4" s="20"/>
      <c r="D4" s="129" t="s">
        <v>83</v>
      </c>
      <c r="L4" s="20"/>
      <c r="M4" s="13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1" t="s">
        <v>16</v>
      </c>
      <c r="L6" s="20"/>
    </row>
    <row r="7" s="1" customFormat="1" ht="16.5" customHeight="1">
      <c r="B7" s="20"/>
      <c r="E7" s="225" t="str">
        <f>'Rekapitulace stavby'!K6</f>
        <v>Polní cesta Krajníčko C9</v>
      </c>
      <c r="F7" s="131"/>
      <c r="G7" s="131"/>
      <c r="H7" s="131"/>
      <c r="L7" s="20"/>
    </row>
    <row r="8" s="2" customFormat="1" ht="12" customHeight="1">
      <c r="A8" s="38"/>
      <c r="B8" s="44"/>
      <c r="C8" s="38"/>
      <c r="D8" s="131" t="s">
        <v>159</v>
      </c>
      <c r="E8" s="38"/>
      <c r="F8" s="38"/>
      <c r="G8" s="38"/>
      <c r="H8" s="38"/>
      <c r="I8" s="38"/>
      <c r="J8" s="38"/>
      <c r="K8" s="38"/>
      <c r="L8" s="132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3" t="s">
        <v>468</v>
      </c>
      <c r="F9" s="38"/>
      <c r="G9" s="38"/>
      <c r="H9" s="38"/>
      <c r="I9" s="38"/>
      <c r="J9" s="38"/>
      <c r="K9" s="38"/>
      <c r="L9" s="132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2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1" t="s">
        <v>18</v>
      </c>
      <c r="E11" s="38"/>
      <c r="F11" s="134" t="s">
        <v>19</v>
      </c>
      <c r="G11" s="38"/>
      <c r="H11" s="38"/>
      <c r="I11" s="131" t="s">
        <v>20</v>
      </c>
      <c r="J11" s="134" t="s">
        <v>19</v>
      </c>
      <c r="K11" s="38"/>
      <c r="L11" s="132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1" t="s">
        <v>21</v>
      </c>
      <c r="E12" s="38"/>
      <c r="F12" s="134" t="s">
        <v>22</v>
      </c>
      <c r="G12" s="38"/>
      <c r="H12" s="38"/>
      <c r="I12" s="131" t="s">
        <v>23</v>
      </c>
      <c r="J12" s="135" t="str">
        <f>'Rekapitulace stavby'!AN8</f>
        <v>14. 4. 2022</v>
      </c>
      <c r="K12" s="38"/>
      <c r="L12" s="132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2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1" t="s">
        <v>25</v>
      </c>
      <c r="E14" s="38"/>
      <c r="F14" s="38"/>
      <c r="G14" s="38"/>
      <c r="H14" s="38"/>
      <c r="I14" s="131" t="s">
        <v>26</v>
      </c>
      <c r="J14" s="134" t="str">
        <f>IF('Rekapitulace stavby'!AN10="","",'Rekapitulace stavby'!AN10)</f>
        <v/>
      </c>
      <c r="K14" s="38"/>
      <c r="L14" s="132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4" t="str">
        <f>IF('Rekapitulace stavby'!E11="","",'Rekapitulace stavby'!E11)</f>
        <v xml:space="preserve"> </v>
      </c>
      <c r="F15" s="38"/>
      <c r="G15" s="38"/>
      <c r="H15" s="38"/>
      <c r="I15" s="131" t="s">
        <v>27</v>
      </c>
      <c r="J15" s="134" t="str">
        <f>IF('Rekapitulace stavby'!AN11="","",'Rekapitulace stavby'!AN11)</f>
        <v/>
      </c>
      <c r="K15" s="38"/>
      <c r="L15" s="132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2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1" t="s">
        <v>28</v>
      </c>
      <c r="E17" s="38"/>
      <c r="F17" s="38"/>
      <c r="G17" s="38"/>
      <c r="H17" s="38"/>
      <c r="I17" s="131" t="s">
        <v>26</v>
      </c>
      <c r="J17" s="33" t="str">
        <f>'Rekapitulace stavby'!AN13</f>
        <v>Vyplň údaj</v>
      </c>
      <c r="K17" s="38"/>
      <c r="L17" s="132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4"/>
      <c r="G18" s="134"/>
      <c r="H18" s="134"/>
      <c r="I18" s="131" t="s">
        <v>27</v>
      </c>
      <c r="J18" s="33" t="str">
        <f>'Rekapitulace stavby'!AN14</f>
        <v>Vyplň údaj</v>
      </c>
      <c r="K18" s="38"/>
      <c r="L18" s="132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2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1" t="s">
        <v>30</v>
      </c>
      <c r="E20" s="38"/>
      <c r="F20" s="38"/>
      <c r="G20" s="38"/>
      <c r="H20" s="38"/>
      <c r="I20" s="131" t="s">
        <v>26</v>
      </c>
      <c r="J20" s="134" t="str">
        <f>IF('Rekapitulace stavby'!AN16="","",'Rekapitulace stavby'!AN16)</f>
        <v/>
      </c>
      <c r="K20" s="38"/>
      <c r="L20" s="132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4" t="str">
        <f>IF('Rekapitulace stavby'!E17="","",'Rekapitulace stavby'!E17)</f>
        <v xml:space="preserve"> </v>
      </c>
      <c r="F21" s="38"/>
      <c r="G21" s="38"/>
      <c r="H21" s="38"/>
      <c r="I21" s="131" t="s">
        <v>27</v>
      </c>
      <c r="J21" s="134" t="str">
        <f>IF('Rekapitulace stavby'!AN17="","",'Rekapitulace stavby'!AN17)</f>
        <v/>
      </c>
      <c r="K21" s="38"/>
      <c r="L21" s="132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2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1" t="s">
        <v>32</v>
      </c>
      <c r="E23" s="38"/>
      <c r="F23" s="38"/>
      <c r="G23" s="38"/>
      <c r="H23" s="38"/>
      <c r="I23" s="131" t="s">
        <v>26</v>
      </c>
      <c r="J23" s="134" t="str">
        <f>IF('Rekapitulace stavby'!AN19="","",'Rekapitulace stavby'!AN19)</f>
        <v/>
      </c>
      <c r="K23" s="38"/>
      <c r="L23" s="132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4" t="str">
        <f>IF('Rekapitulace stavby'!E20="","",'Rekapitulace stavby'!E20)</f>
        <v xml:space="preserve"> </v>
      </c>
      <c r="F24" s="38"/>
      <c r="G24" s="38"/>
      <c r="H24" s="38"/>
      <c r="I24" s="131" t="s">
        <v>27</v>
      </c>
      <c r="J24" s="134" t="str">
        <f>IF('Rekapitulace stavby'!AN20="","",'Rekapitulace stavby'!AN20)</f>
        <v/>
      </c>
      <c r="K24" s="38"/>
      <c r="L24" s="132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2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1" t="s">
        <v>33</v>
      </c>
      <c r="E26" s="38"/>
      <c r="F26" s="38"/>
      <c r="G26" s="38"/>
      <c r="H26" s="38"/>
      <c r="I26" s="38"/>
      <c r="J26" s="38"/>
      <c r="K26" s="38"/>
      <c r="L26" s="132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2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0"/>
      <c r="E29" s="140"/>
      <c r="F29" s="140"/>
      <c r="G29" s="140"/>
      <c r="H29" s="140"/>
      <c r="I29" s="140"/>
      <c r="J29" s="140"/>
      <c r="K29" s="140"/>
      <c r="L29" s="132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1" t="s">
        <v>35</v>
      </c>
      <c r="E30" s="38"/>
      <c r="F30" s="38"/>
      <c r="G30" s="38"/>
      <c r="H30" s="38"/>
      <c r="I30" s="38"/>
      <c r="J30" s="142">
        <f>ROUND(J91, 2)</f>
        <v>0</v>
      </c>
      <c r="K30" s="38"/>
      <c r="L30" s="132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0"/>
      <c r="E31" s="140"/>
      <c r="F31" s="140"/>
      <c r="G31" s="140"/>
      <c r="H31" s="140"/>
      <c r="I31" s="140"/>
      <c r="J31" s="140"/>
      <c r="K31" s="140"/>
      <c r="L31" s="132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3" t="s">
        <v>37</v>
      </c>
      <c r="G32" s="38"/>
      <c r="H32" s="38"/>
      <c r="I32" s="143" t="s">
        <v>36</v>
      </c>
      <c r="J32" s="143" t="s">
        <v>38</v>
      </c>
      <c r="K32" s="38"/>
      <c r="L32" s="132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4" t="s">
        <v>39</v>
      </c>
      <c r="E33" s="131" t="s">
        <v>40</v>
      </c>
      <c r="F33" s="145">
        <f>ROUND((SUM(BE91:BE317)),  2)</f>
        <v>0</v>
      </c>
      <c r="G33" s="38"/>
      <c r="H33" s="38"/>
      <c r="I33" s="146">
        <v>0.20999999999999999</v>
      </c>
      <c r="J33" s="145">
        <f>ROUND(((SUM(BE91:BE317))*I33),  2)</f>
        <v>0</v>
      </c>
      <c r="K33" s="38"/>
      <c r="L33" s="132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1" t="s">
        <v>41</v>
      </c>
      <c r="F34" s="145">
        <f>ROUND((SUM(BF91:BF317)),  2)</f>
        <v>0</v>
      </c>
      <c r="G34" s="38"/>
      <c r="H34" s="38"/>
      <c r="I34" s="146">
        <v>0.12</v>
      </c>
      <c r="J34" s="145">
        <f>ROUND(((SUM(BF91:BF317))*I34),  2)</f>
        <v>0</v>
      </c>
      <c r="K34" s="38"/>
      <c r="L34" s="132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1" t="s">
        <v>42</v>
      </c>
      <c r="F35" s="145">
        <f>ROUND((SUM(BG91:BG317)),  2)</f>
        <v>0</v>
      </c>
      <c r="G35" s="38"/>
      <c r="H35" s="38"/>
      <c r="I35" s="146">
        <v>0.20999999999999999</v>
      </c>
      <c r="J35" s="145">
        <f>0</f>
        <v>0</v>
      </c>
      <c r="K35" s="38"/>
      <c r="L35" s="132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1" t="s">
        <v>43</v>
      </c>
      <c r="F36" s="145">
        <f>ROUND((SUM(BH91:BH317)),  2)</f>
        <v>0</v>
      </c>
      <c r="G36" s="38"/>
      <c r="H36" s="38"/>
      <c r="I36" s="146">
        <v>0.12</v>
      </c>
      <c r="J36" s="145">
        <f>0</f>
        <v>0</v>
      </c>
      <c r="K36" s="38"/>
      <c r="L36" s="132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1" t="s">
        <v>44</v>
      </c>
      <c r="F37" s="145">
        <f>ROUND((SUM(BI91:BI317)),  2)</f>
        <v>0</v>
      </c>
      <c r="G37" s="38"/>
      <c r="H37" s="38"/>
      <c r="I37" s="146">
        <v>0</v>
      </c>
      <c r="J37" s="145">
        <f>0</f>
        <v>0</v>
      </c>
      <c r="K37" s="38"/>
      <c r="L37" s="132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2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7"/>
      <c r="D39" s="148" t="s">
        <v>45</v>
      </c>
      <c r="E39" s="149"/>
      <c r="F39" s="149"/>
      <c r="G39" s="150" t="s">
        <v>46</v>
      </c>
      <c r="H39" s="151" t="s">
        <v>47</v>
      </c>
      <c r="I39" s="149"/>
      <c r="J39" s="152">
        <f>SUM(J30:J37)</f>
        <v>0</v>
      </c>
      <c r="K39" s="153"/>
      <c r="L39" s="132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84</v>
      </c>
      <c r="D45" s="40"/>
      <c r="E45" s="40"/>
      <c r="F45" s="40"/>
      <c r="G45" s="40"/>
      <c r="H45" s="40"/>
      <c r="I45" s="40"/>
      <c r="J45" s="40"/>
      <c r="K45" s="40"/>
      <c r="L45" s="132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2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2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226" t="str">
        <f>E7</f>
        <v>Polní cesta Krajníčko C9</v>
      </c>
      <c r="F48" s="32"/>
      <c r="G48" s="32"/>
      <c r="H48" s="32"/>
      <c r="I48" s="40"/>
      <c r="J48" s="40"/>
      <c r="K48" s="40"/>
      <c r="L48" s="132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159</v>
      </c>
      <c r="D49" s="40"/>
      <c r="E49" s="40"/>
      <c r="F49" s="40"/>
      <c r="G49" s="40"/>
      <c r="H49" s="40"/>
      <c r="I49" s="40"/>
      <c r="J49" s="40"/>
      <c r="K49" s="40"/>
      <c r="L49" s="132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202411012 - SO 02</v>
      </c>
      <c r="F50" s="40"/>
      <c r="G50" s="40"/>
      <c r="H50" s="40"/>
      <c r="I50" s="40"/>
      <c r="J50" s="40"/>
      <c r="K50" s="40"/>
      <c r="L50" s="132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2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2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2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2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2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2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58" t="s">
        <v>85</v>
      </c>
      <c r="D57" s="159"/>
      <c r="E57" s="159"/>
      <c r="F57" s="159"/>
      <c r="G57" s="159"/>
      <c r="H57" s="159"/>
      <c r="I57" s="159"/>
      <c r="J57" s="160" t="s">
        <v>86</v>
      </c>
      <c r="K57" s="159"/>
      <c r="L57" s="132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2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1" t="s">
        <v>67</v>
      </c>
      <c r="D59" s="40"/>
      <c r="E59" s="40"/>
      <c r="F59" s="40"/>
      <c r="G59" s="40"/>
      <c r="H59" s="40"/>
      <c r="I59" s="40"/>
      <c r="J59" s="102">
        <f>J91</f>
        <v>0</v>
      </c>
      <c r="K59" s="40"/>
      <c r="L59" s="132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87</v>
      </c>
    </row>
    <row r="60" s="9" customFormat="1" ht="24.96" customHeight="1">
      <c r="A60" s="9"/>
      <c r="B60" s="162"/>
      <c r="C60" s="163"/>
      <c r="D60" s="164" t="s">
        <v>161</v>
      </c>
      <c r="E60" s="165"/>
      <c r="F60" s="165"/>
      <c r="G60" s="165"/>
      <c r="H60" s="165"/>
      <c r="I60" s="165"/>
      <c r="J60" s="166">
        <f>J92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162</v>
      </c>
      <c r="E61" s="171"/>
      <c r="F61" s="171"/>
      <c r="G61" s="171"/>
      <c r="H61" s="171"/>
      <c r="I61" s="171"/>
      <c r="J61" s="172">
        <f>J93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469</v>
      </c>
      <c r="E62" s="171"/>
      <c r="F62" s="171"/>
      <c r="G62" s="171"/>
      <c r="H62" s="171"/>
      <c r="I62" s="171"/>
      <c r="J62" s="172">
        <f>J157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470</v>
      </c>
      <c r="E63" s="171"/>
      <c r="F63" s="171"/>
      <c r="G63" s="171"/>
      <c r="H63" s="171"/>
      <c r="I63" s="171"/>
      <c r="J63" s="172">
        <f>J188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163</v>
      </c>
      <c r="E64" s="171"/>
      <c r="F64" s="171"/>
      <c r="G64" s="171"/>
      <c r="H64" s="171"/>
      <c r="I64" s="171"/>
      <c r="J64" s="172">
        <f>J194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8"/>
      <c r="C65" s="169"/>
      <c r="D65" s="170" t="s">
        <v>164</v>
      </c>
      <c r="E65" s="171"/>
      <c r="F65" s="171"/>
      <c r="G65" s="171"/>
      <c r="H65" s="171"/>
      <c r="I65" s="171"/>
      <c r="J65" s="172">
        <f>J220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8"/>
      <c r="C66" s="169"/>
      <c r="D66" s="170" t="s">
        <v>166</v>
      </c>
      <c r="E66" s="171"/>
      <c r="F66" s="171"/>
      <c r="G66" s="171"/>
      <c r="H66" s="171"/>
      <c r="I66" s="171"/>
      <c r="J66" s="172">
        <f>J262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8"/>
      <c r="C67" s="169"/>
      <c r="D67" s="170" t="s">
        <v>167</v>
      </c>
      <c r="E67" s="171"/>
      <c r="F67" s="171"/>
      <c r="G67" s="171"/>
      <c r="H67" s="171"/>
      <c r="I67" s="171"/>
      <c r="J67" s="172">
        <f>J280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8"/>
      <c r="C68" s="169"/>
      <c r="D68" s="170" t="s">
        <v>168</v>
      </c>
      <c r="E68" s="171"/>
      <c r="F68" s="171"/>
      <c r="G68" s="171"/>
      <c r="H68" s="171"/>
      <c r="I68" s="171"/>
      <c r="J68" s="172">
        <f>J293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2"/>
      <c r="C69" s="163"/>
      <c r="D69" s="164" t="s">
        <v>471</v>
      </c>
      <c r="E69" s="165"/>
      <c r="F69" s="165"/>
      <c r="G69" s="165"/>
      <c r="H69" s="165"/>
      <c r="I69" s="165"/>
      <c r="J69" s="166">
        <f>J296</f>
        <v>0</v>
      </c>
      <c r="K69" s="163"/>
      <c r="L69" s="167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68"/>
      <c r="C70" s="169"/>
      <c r="D70" s="170" t="s">
        <v>472</v>
      </c>
      <c r="E70" s="171"/>
      <c r="F70" s="171"/>
      <c r="G70" s="171"/>
      <c r="H70" s="171"/>
      <c r="I70" s="171"/>
      <c r="J70" s="172">
        <f>J297</f>
        <v>0</v>
      </c>
      <c r="K70" s="169"/>
      <c r="L70" s="17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8"/>
      <c r="C71" s="169"/>
      <c r="D71" s="170" t="s">
        <v>473</v>
      </c>
      <c r="E71" s="171"/>
      <c r="F71" s="171"/>
      <c r="G71" s="171"/>
      <c r="H71" s="171"/>
      <c r="I71" s="171"/>
      <c r="J71" s="172">
        <f>J313</f>
        <v>0</v>
      </c>
      <c r="K71" s="169"/>
      <c r="L71" s="17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2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32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2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92</v>
      </c>
      <c r="D78" s="40"/>
      <c r="E78" s="40"/>
      <c r="F78" s="40"/>
      <c r="G78" s="40"/>
      <c r="H78" s="40"/>
      <c r="I78" s="40"/>
      <c r="J78" s="40"/>
      <c r="K78" s="40"/>
      <c r="L78" s="132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2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32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226" t="str">
        <f>E7</f>
        <v>Polní cesta Krajníčko C9</v>
      </c>
      <c r="F81" s="32"/>
      <c r="G81" s="32"/>
      <c r="H81" s="32"/>
      <c r="I81" s="40"/>
      <c r="J81" s="40"/>
      <c r="K81" s="40"/>
      <c r="L81" s="132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159</v>
      </c>
      <c r="D82" s="40"/>
      <c r="E82" s="40"/>
      <c r="F82" s="40"/>
      <c r="G82" s="40"/>
      <c r="H82" s="40"/>
      <c r="I82" s="40"/>
      <c r="J82" s="40"/>
      <c r="K82" s="40"/>
      <c r="L82" s="132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E9</f>
        <v>202411012 - SO 02</v>
      </c>
      <c r="F83" s="40"/>
      <c r="G83" s="40"/>
      <c r="H83" s="40"/>
      <c r="I83" s="40"/>
      <c r="J83" s="40"/>
      <c r="K83" s="40"/>
      <c r="L83" s="132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2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F12</f>
        <v xml:space="preserve"> </v>
      </c>
      <c r="G85" s="40"/>
      <c r="H85" s="40"/>
      <c r="I85" s="32" t="s">
        <v>23</v>
      </c>
      <c r="J85" s="72" t="str">
        <f>IF(J12="","",J12)</f>
        <v>14. 4. 2022</v>
      </c>
      <c r="K85" s="40"/>
      <c r="L85" s="132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2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 t="str">
        <f>E15</f>
        <v xml:space="preserve"> </v>
      </c>
      <c r="G87" s="40"/>
      <c r="H87" s="40"/>
      <c r="I87" s="32" t="s">
        <v>30</v>
      </c>
      <c r="J87" s="36" t="str">
        <f>E21</f>
        <v xml:space="preserve"> </v>
      </c>
      <c r="K87" s="40"/>
      <c r="L87" s="132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28</v>
      </c>
      <c r="D88" s="40"/>
      <c r="E88" s="40"/>
      <c r="F88" s="27" t="str">
        <f>IF(E18="","",E18)</f>
        <v>Vyplň údaj</v>
      </c>
      <c r="G88" s="40"/>
      <c r="H88" s="40"/>
      <c r="I88" s="32" t="s">
        <v>32</v>
      </c>
      <c r="J88" s="36" t="str">
        <f>E24</f>
        <v xml:space="preserve"> </v>
      </c>
      <c r="K88" s="40"/>
      <c r="L88" s="132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32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74"/>
      <c r="B90" s="175"/>
      <c r="C90" s="176" t="s">
        <v>93</v>
      </c>
      <c r="D90" s="177" t="s">
        <v>54</v>
      </c>
      <c r="E90" s="177" t="s">
        <v>50</v>
      </c>
      <c r="F90" s="177" t="s">
        <v>51</v>
      </c>
      <c r="G90" s="177" t="s">
        <v>94</v>
      </c>
      <c r="H90" s="177" t="s">
        <v>95</v>
      </c>
      <c r="I90" s="177" t="s">
        <v>96</v>
      </c>
      <c r="J90" s="177" t="s">
        <v>86</v>
      </c>
      <c r="K90" s="178" t="s">
        <v>97</v>
      </c>
      <c r="L90" s="179"/>
      <c r="M90" s="92" t="s">
        <v>19</v>
      </c>
      <c r="N90" s="93" t="s">
        <v>39</v>
      </c>
      <c r="O90" s="93" t="s">
        <v>98</v>
      </c>
      <c r="P90" s="93" t="s">
        <v>99</v>
      </c>
      <c r="Q90" s="93" t="s">
        <v>100</v>
      </c>
      <c r="R90" s="93" t="s">
        <v>101</v>
      </c>
      <c r="S90" s="93" t="s">
        <v>102</v>
      </c>
      <c r="T90" s="94" t="s">
        <v>103</v>
      </c>
      <c r="U90" s="174"/>
      <c r="V90" s="174"/>
      <c r="W90" s="174"/>
      <c r="X90" s="174"/>
      <c r="Y90" s="174"/>
      <c r="Z90" s="174"/>
      <c r="AA90" s="174"/>
      <c r="AB90" s="174"/>
      <c r="AC90" s="174"/>
      <c r="AD90" s="174"/>
      <c r="AE90" s="174"/>
    </row>
    <row r="91" s="2" customFormat="1" ht="22.8" customHeight="1">
      <c r="A91" s="38"/>
      <c r="B91" s="39"/>
      <c r="C91" s="99" t="s">
        <v>104</v>
      </c>
      <c r="D91" s="40"/>
      <c r="E91" s="40"/>
      <c r="F91" s="40"/>
      <c r="G91" s="40"/>
      <c r="H91" s="40"/>
      <c r="I91" s="40"/>
      <c r="J91" s="180">
        <f>BK91</f>
        <v>0</v>
      </c>
      <c r="K91" s="40"/>
      <c r="L91" s="44"/>
      <c r="M91" s="95"/>
      <c r="N91" s="181"/>
      <c r="O91" s="96"/>
      <c r="P91" s="182">
        <f>P92+P296</f>
        <v>0</v>
      </c>
      <c r="Q91" s="96"/>
      <c r="R91" s="182">
        <f>R92+R296</f>
        <v>5680.1835585199988</v>
      </c>
      <c r="S91" s="96"/>
      <c r="T91" s="183">
        <f>T92+T296</f>
        <v>7.6200000000000001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68</v>
      </c>
      <c r="AU91" s="17" t="s">
        <v>87</v>
      </c>
      <c r="BK91" s="184">
        <f>BK92+BK296</f>
        <v>0</v>
      </c>
    </row>
    <row r="92" s="12" customFormat="1" ht="25.92" customHeight="1">
      <c r="A92" s="12"/>
      <c r="B92" s="185"/>
      <c r="C92" s="186"/>
      <c r="D92" s="187" t="s">
        <v>68</v>
      </c>
      <c r="E92" s="188" t="s">
        <v>169</v>
      </c>
      <c r="F92" s="188" t="s">
        <v>170</v>
      </c>
      <c r="G92" s="186"/>
      <c r="H92" s="186"/>
      <c r="I92" s="189"/>
      <c r="J92" s="190">
        <f>BK92</f>
        <v>0</v>
      </c>
      <c r="K92" s="186"/>
      <c r="L92" s="191"/>
      <c r="M92" s="192"/>
      <c r="N92" s="193"/>
      <c r="O92" s="193"/>
      <c r="P92" s="194">
        <f>P93+P157+P188+P194+P220+P262+P280+P293</f>
        <v>0</v>
      </c>
      <c r="Q92" s="193"/>
      <c r="R92" s="194">
        <f>R93+R157+R188+R194+R220+R262+R280+R293</f>
        <v>5679.3495145199986</v>
      </c>
      <c r="S92" s="193"/>
      <c r="T92" s="195">
        <f>T93+T157+T188+T194+T220+T262+T280+T293</f>
        <v>7.6200000000000001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6" t="s">
        <v>74</v>
      </c>
      <c r="AT92" s="197" t="s">
        <v>68</v>
      </c>
      <c r="AU92" s="197" t="s">
        <v>69</v>
      </c>
      <c r="AY92" s="196" t="s">
        <v>108</v>
      </c>
      <c r="BK92" s="198">
        <f>BK93+BK157+BK188+BK194+BK220+BK262+BK280+BK293</f>
        <v>0</v>
      </c>
    </row>
    <row r="93" s="12" customFormat="1" ht="22.8" customHeight="1">
      <c r="A93" s="12"/>
      <c r="B93" s="185"/>
      <c r="C93" s="186"/>
      <c r="D93" s="187" t="s">
        <v>68</v>
      </c>
      <c r="E93" s="199" t="s">
        <v>74</v>
      </c>
      <c r="F93" s="199" t="s">
        <v>171</v>
      </c>
      <c r="G93" s="186"/>
      <c r="H93" s="186"/>
      <c r="I93" s="189"/>
      <c r="J93" s="200">
        <f>BK93</f>
        <v>0</v>
      </c>
      <c r="K93" s="186"/>
      <c r="L93" s="191"/>
      <c r="M93" s="192"/>
      <c r="N93" s="193"/>
      <c r="O93" s="193"/>
      <c r="P93" s="194">
        <f>SUM(P94:P156)</f>
        <v>0</v>
      </c>
      <c r="Q93" s="193"/>
      <c r="R93" s="194">
        <f>SUM(R94:R156)</f>
        <v>80.385683</v>
      </c>
      <c r="S93" s="193"/>
      <c r="T93" s="195">
        <f>SUM(T94:T156)</f>
        <v>3.7400000000000002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6" t="s">
        <v>74</v>
      </c>
      <c r="AT93" s="197" t="s">
        <v>68</v>
      </c>
      <c r="AU93" s="197" t="s">
        <v>74</v>
      </c>
      <c r="AY93" s="196" t="s">
        <v>108</v>
      </c>
      <c r="BK93" s="198">
        <f>SUM(BK94:BK156)</f>
        <v>0</v>
      </c>
    </row>
    <row r="94" s="2" customFormat="1" ht="24.15" customHeight="1">
      <c r="A94" s="38"/>
      <c r="B94" s="39"/>
      <c r="C94" s="201" t="s">
        <v>74</v>
      </c>
      <c r="D94" s="201" t="s">
        <v>111</v>
      </c>
      <c r="E94" s="202" t="s">
        <v>474</v>
      </c>
      <c r="F94" s="203" t="s">
        <v>475</v>
      </c>
      <c r="G94" s="204" t="s">
        <v>174</v>
      </c>
      <c r="H94" s="205">
        <v>120</v>
      </c>
      <c r="I94" s="206"/>
      <c r="J94" s="207">
        <f>ROUND(I94*H94,2)</f>
        <v>0</v>
      </c>
      <c r="K94" s="203" t="s">
        <v>175</v>
      </c>
      <c r="L94" s="44"/>
      <c r="M94" s="208" t="s">
        <v>19</v>
      </c>
      <c r="N94" s="209" t="s">
        <v>40</v>
      </c>
      <c r="O94" s="84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2" t="s">
        <v>131</v>
      </c>
      <c r="AT94" s="212" t="s">
        <v>111</v>
      </c>
      <c r="AU94" s="212" t="s">
        <v>79</v>
      </c>
      <c r="AY94" s="17" t="s">
        <v>108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7" t="s">
        <v>74</v>
      </c>
      <c r="BK94" s="213">
        <f>ROUND(I94*H94,2)</f>
        <v>0</v>
      </c>
      <c r="BL94" s="17" t="s">
        <v>131</v>
      </c>
      <c r="BM94" s="212" t="s">
        <v>476</v>
      </c>
    </row>
    <row r="95" s="2" customFormat="1">
      <c r="A95" s="38"/>
      <c r="B95" s="39"/>
      <c r="C95" s="40"/>
      <c r="D95" s="214" t="s">
        <v>118</v>
      </c>
      <c r="E95" s="40"/>
      <c r="F95" s="215" t="s">
        <v>477</v>
      </c>
      <c r="G95" s="40"/>
      <c r="H95" s="40"/>
      <c r="I95" s="216"/>
      <c r="J95" s="40"/>
      <c r="K95" s="40"/>
      <c r="L95" s="44"/>
      <c r="M95" s="217"/>
      <c r="N95" s="218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118</v>
      </c>
      <c r="AU95" s="17" t="s">
        <v>79</v>
      </c>
    </row>
    <row r="96" s="2" customFormat="1" ht="21.75" customHeight="1">
      <c r="A96" s="38"/>
      <c r="B96" s="39"/>
      <c r="C96" s="201" t="s">
        <v>79</v>
      </c>
      <c r="D96" s="201" t="s">
        <v>111</v>
      </c>
      <c r="E96" s="202" t="s">
        <v>478</v>
      </c>
      <c r="F96" s="203" t="s">
        <v>479</v>
      </c>
      <c r="G96" s="204" t="s">
        <v>356</v>
      </c>
      <c r="H96" s="205">
        <v>5</v>
      </c>
      <c r="I96" s="206"/>
      <c r="J96" s="207">
        <f>ROUND(I96*H96,2)</f>
        <v>0</v>
      </c>
      <c r="K96" s="203" t="s">
        <v>175</v>
      </c>
      <c r="L96" s="44"/>
      <c r="M96" s="208" t="s">
        <v>19</v>
      </c>
      <c r="N96" s="209" t="s">
        <v>40</v>
      </c>
      <c r="O96" s="84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2" t="s">
        <v>131</v>
      </c>
      <c r="AT96" s="212" t="s">
        <v>111</v>
      </c>
      <c r="AU96" s="212" t="s">
        <v>79</v>
      </c>
      <c r="AY96" s="17" t="s">
        <v>108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7" t="s">
        <v>74</v>
      </c>
      <c r="BK96" s="213">
        <f>ROUND(I96*H96,2)</f>
        <v>0</v>
      </c>
      <c r="BL96" s="17" t="s">
        <v>131</v>
      </c>
      <c r="BM96" s="212" t="s">
        <v>480</v>
      </c>
    </row>
    <row r="97" s="2" customFormat="1">
      <c r="A97" s="38"/>
      <c r="B97" s="39"/>
      <c r="C97" s="40"/>
      <c r="D97" s="214" t="s">
        <v>118</v>
      </c>
      <c r="E97" s="40"/>
      <c r="F97" s="215" t="s">
        <v>481</v>
      </c>
      <c r="G97" s="40"/>
      <c r="H97" s="40"/>
      <c r="I97" s="216"/>
      <c r="J97" s="40"/>
      <c r="K97" s="40"/>
      <c r="L97" s="44"/>
      <c r="M97" s="217"/>
      <c r="N97" s="218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118</v>
      </c>
      <c r="AU97" s="17" t="s">
        <v>79</v>
      </c>
    </row>
    <row r="98" s="2" customFormat="1" ht="24.15" customHeight="1">
      <c r="A98" s="38"/>
      <c r="B98" s="39"/>
      <c r="C98" s="201" t="s">
        <v>126</v>
      </c>
      <c r="D98" s="201" t="s">
        <v>111</v>
      </c>
      <c r="E98" s="202" t="s">
        <v>482</v>
      </c>
      <c r="F98" s="203" t="s">
        <v>483</v>
      </c>
      <c r="G98" s="204" t="s">
        <v>356</v>
      </c>
      <c r="H98" s="205">
        <v>5</v>
      </c>
      <c r="I98" s="206"/>
      <c r="J98" s="207">
        <f>ROUND(I98*H98,2)</f>
        <v>0</v>
      </c>
      <c r="K98" s="203" t="s">
        <v>175</v>
      </c>
      <c r="L98" s="44"/>
      <c r="M98" s="208" t="s">
        <v>19</v>
      </c>
      <c r="N98" s="209" t="s">
        <v>40</v>
      </c>
      <c r="O98" s="84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2" t="s">
        <v>131</v>
      </c>
      <c r="AT98" s="212" t="s">
        <v>111</v>
      </c>
      <c r="AU98" s="212" t="s">
        <v>79</v>
      </c>
      <c r="AY98" s="17" t="s">
        <v>108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7" t="s">
        <v>74</v>
      </c>
      <c r="BK98" s="213">
        <f>ROUND(I98*H98,2)</f>
        <v>0</v>
      </c>
      <c r="BL98" s="17" t="s">
        <v>131</v>
      </c>
      <c r="BM98" s="212" t="s">
        <v>484</v>
      </c>
    </row>
    <row r="99" s="2" customFormat="1">
      <c r="A99" s="38"/>
      <c r="B99" s="39"/>
      <c r="C99" s="40"/>
      <c r="D99" s="214" t="s">
        <v>118</v>
      </c>
      <c r="E99" s="40"/>
      <c r="F99" s="215" t="s">
        <v>485</v>
      </c>
      <c r="G99" s="40"/>
      <c r="H99" s="40"/>
      <c r="I99" s="216"/>
      <c r="J99" s="40"/>
      <c r="K99" s="40"/>
      <c r="L99" s="44"/>
      <c r="M99" s="217"/>
      <c r="N99" s="218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118</v>
      </c>
      <c r="AU99" s="17" t="s">
        <v>79</v>
      </c>
    </row>
    <row r="100" s="2" customFormat="1" ht="21.75" customHeight="1">
      <c r="A100" s="38"/>
      <c r="B100" s="39"/>
      <c r="C100" s="201" t="s">
        <v>131</v>
      </c>
      <c r="D100" s="201" t="s">
        <v>111</v>
      </c>
      <c r="E100" s="202" t="s">
        <v>486</v>
      </c>
      <c r="F100" s="203" t="s">
        <v>487</v>
      </c>
      <c r="G100" s="204" t="s">
        <v>174</v>
      </c>
      <c r="H100" s="205">
        <v>120</v>
      </c>
      <c r="I100" s="206"/>
      <c r="J100" s="207">
        <f>ROUND(I100*H100,2)</f>
        <v>0</v>
      </c>
      <c r="K100" s="203" t="s">
        <v>175</v>
      </c>
      <c r="L100" s="44"/>
      <c r="M100" s="208" t="s">
        <v>19</v>
      </c>
      <c r="N100" s="209" t="s">
        <v>40</v>
      </c>
      <c r="O100" s="84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2" t="s">
        <v>131</v>
      </c>
      <c r="AT100" s="212" t="s">
        <v>111</v>
      </c>
      <c r="AU100" s="212" t="s">
        <v>79</v>
      </c>
      <c r="AY100" s="17" t="s">
        <v>108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7" t="s">
        <v>74</v>
      </c>
      <c r="BK100" s="213">
        <f>ROUND(I100*H100,2)</f>
        <v>0</v>
      </c>
      <c r="BL100" s="17" t="s">
        <v>131</v>
      </c>
      <c r="BM100" s="212" t="s">
        <v>488</v>
      </c>
    </row>
    <row r="101" s="2" customFormat="1">
      <c r="A101" s="38"/>
      <c r="B101" s="39"/>
      <c r="C101" s="40"/>
      <c r="D101" s="214" t="s">
        <v>118</v>
      </c>
      <c r="E101" s="40"/>
      <c r="F101" s="215" t="s">
        <v>489</v>
      </c>
      <c r="G101" s="40"/>
      <c r="H101" s="40"/>
      <c r="I101" s="216"/>
      <c r="J101" s="40"/>
      <c r="K101" s="40"/>
      <c r="L101" s="44"/>
      <c r="M101" s="217"/>
      <c r="N101" s="218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118</v>
      </c>
      <c r="AU101" s="17" t="s">
        <v>79</v>
      </c>
    </row>
    <row r="102" s="2" customFormat="1" ht="16.5" customHeight="1">
      <c r="A102" s="38"/>
      <c r="B102" s="39"/>
      <c r="C102" s="201" t="s">
        <v>107</v>
      </c>
      <c r="D102" s="201" t="s">
        <v>111</v>
      </c>
      <c r="E102" s="202" t="s">
        <v>490</v>
      </c>
      <c r="F102" s="203" t="s">
        <v>491</v>
      </c>
      <c r="G102" s="204" t="s">
        <v>356</v>
      </c>
      <c r="H102" s="205">
        <v>5</v>
      </c>
      <c r="I102" s="206"/>
      <c r="J102" s="207">
        <f>ROUND(I102*H102,2)</f>
        <v>0</v>
      </c>
      <c r="K102" s="203" t="s">
        <v>175</v>
      </c>
      <c r="L102" s="44"/>
      <c r="M102" s="208" t="s">
        <v>19</v>
      </c>
      <c r="N102" s="209" t="s">
        <v>40</v>
      </c>
      <c r="O102" s="84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1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2" t="s">
        <v>131</v>
      </c>
      <c r="AT102" s="212" t="s">
        <v>111</v>
      </c>
      <c r="AU102" s="212" t="s">
        <v>79</v>
      </c>
      <c r="AY102" s="17" t="s">
        <v>108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7" t="s">
        <v>74</v>
      </c>
      <c r="BK102" s="213">
        <f>ROUND(I102*H102,2)</f>
        <v>0</v>
      </c>
      <c r="BL102" s="17" t="s">
        <v>131</v>
      </c>
      <c r="BM102" s="212" t="s">
        <v>492</v>
      </c>
    </row>
    <row r="103" s="2" customFormat="1">
      <c r="A103" s="38"/>
      <c r="B103" s="39"/>
      <c r="C103" s="40"/>
      <c r="D103" s="214" t="s">
        <v>118</v>
      </c>
      <c r="E103" s="40"/>
      <c r="F103" s="215" t="s">
        <v>493</v>
      </c>
      <c r="G103" s="40"/>
      <c r="H103" s="40"/>
      <c r="I103" s="216"/>
      <c r="J103" s="40"/>
      <c r="K103" s="40"/>
      <c r="L103" s="44"/>
      <c r="M103" s="217"/>
      <c r="N103" s="218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118</v>
      </c>
      <c r="AU103" s="17" t="s">
        <v>79</v>
      </c>
    </row>
    <row r="104" s="2" customFormat="1" ht="37.8" customHeight="1">
      <c r="A104" s="38"/>
      <c r="B104" s="39"/>
      <c r="C104" s="201" t="s">
        <v>142</v>
      </c>
      <c r="D104" s="201" t="s">
        <v>111</v>
      </c>
      <c r="E104" s="202" t="s">
        <v>172</v>
      </c>
      <c r="F104" s="203" t="s">
        <v>173</v>
      </c>
      <c r="G104" s="204" t="s">
        <v>174</v>
      </c>
      <c r="H104" s="205">
        <v>17</v>
      </c>
      <c r="I104" s="206"/>
      <c r="J104" s="207">
        <f>ROUND(I104*H104,2)</f>
        <v>0</v>
      </c>
      <c r="K104" s="203" t="s">
        <v>175</v>
      </c>
      <c r="L104" s="44"/>
      <c r="M104" s="208" t="s">
        <v>19</v>
      </c>
      <c r="N104" s="209" t="s">
        <v>40</v>
      </c>
      <c r="O104" s="84"/>
      <c r="P104" s="210">
        <f>O104*H104</f>
        <v>0</v>
      </c>
      <c r="Q104" s="210">
        <v>0</v>
      </c>
      <c r="R104" s="210">
        <f>Q104*H104</f>
        <v>0</v>
      </c>
      <c r="S104" s="210">
        <v>0.22</v>
      </c>
      <c r="T104" s="211">
        <f>S104*H104</f>
        <v>3.7400000000000002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2" t="s">
        <v>131</v>
      </c>
      <c r="AT104" s="212" t="s">
        <v>111</v>
      </c>
      <c r="AU104" s="212" t="s">
        <v>79</v>
      </c>
      <c r="AY104" s="17" t="s">
        <v>108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7" t="s">
        <v>74</v>
      </c>
      <c r="BK104" s="213">
        <f>ROUND(I104*H104,2)</f>
        <v>0</v>
      </c>
      <c r="BL104" s="17" t="s">
        <v>131</v>
      </c>
      <c r="BM104" s="212" t="s">
        <v>494</v>
      </c>
    </row>
    <row r="105" s="2" customFormat="1">
      <c r="A105" s="38"/>
      <c r="B105" s="39"/>
      <c r="C105" s="40"/>
      <c r="D105" s="214" t="s">
        <v>118</v>
      </c>
      <c r="E105" s="40"/>
      <c r="F105" s="215" t="s">
        <v>177</v>
      </c>
      <c r="G105" s="40"/>
      <c r="H105" s="40"/>
      <c r="I105" s="216"/>
      <c r="J105" s="40"/>
      <c r="K105" s="40"/>
      <c r="L105" s="44"/>
      <c r="M105" s="217"/>
      <c r="N105" s="218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118</v>
      </c>
      <c r="AU105" s="17" t="s">
        <v>79</v>
      </c>
    </row>
    <row r="106" s="13" customFormat="1">
      <c r="A106" s="13"/>
      <c r="B106" s="227"/>
      <c r="C106" s="228"/>
      <c r="D106" s="219" t="s">
        <v>178</v>
      </c>
      <c r="E106" s="229" t="s">
        <v>19</v>
      </c>
      <c r="F106" s="230" t="s">
        <v>323</v>
      </c>
      <c r="G106" s="228"/>
      <c r="H106" s="231">
        <v>17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178</v>
      </c>
      <c r="AU106" s="237" t="s">
        <v>79</v>
      </c>
      <c r="AV106" s="13" t="s">
        <v>79</v>
      </c>
      <c r="AW106" s="13" t="s">
        <v>31</v>
      </c>
      <c r="AX106" s="13" t="s">
        <v>74</v>
      </c>
      <c r="AY106" s="237" t="s">
        <v>108</v>
      </c>
    </row>
    <row r="107" s="2" customFormat="1" ht="16.5" customHeight="1">
      <c r="A107" s="38"/>
      <c r="B107" s="39"/>
      <c r="C107" s="201" t="s">
        <v>147</v>
      </c>
      <c r="D107" s="201" t="s">
        <v>111</v>
      </c>
      <c r="E107" s="202" t="s">
        <v>180</v>
      </c>
      <c r="F107" s="203" t="s">
        <v>181</v>
      </c>
      <c r="G107" s="204" t="s">
        <v>174</v>
      </c>
      <c r="H107" s="205">
        <v>2350.1999999999998</v>
      </c>
      <c r="I107" s="206"/>
      <c r="J107" s="207">
        <f>ROUND(I107*H107,2)</f>
        <v>0</v>
      </c>
      <c r="K107" s="203" t="s">
        <v>175</v>
      </c>
      <c r="L107" s="44"/>
      <c r="M107" s="208" t="s">
        <v>19</v>
      </c>
      <c r="N107" s="209" t="s">
        <v>40</v>
      </c>
      <c r="O107" s="84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2" t="s">
        <v>131</v>
      </c>
      <c r="AT107" s="212" t="s">
        <v>111</v>
      </c>
      <c r="AU107" s="212" t="s">
        <v>79</v>
      </c>
      <c r="AY107" s="17" t="s">
        <v>108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7" t="s">
        <v>74</v>
      </c>
      <c r="BK107" s="213">
        <f>ROUND(I107*H107,2)</f>
        <v>0</v>
      </c>
      <c r="BL107" s="17" t="s">
        <v>131</v>
      </c>
      <c r="BM107" s="212" t="s">
        <v>495</v>
      </c>
    </row>
    <row r="108" s="2" customFormat="1">
      <c r="A108" s="38"/>
      <c r="B108" s="39"/>
      <c r="C108" s="40"/>
      <c r="D108" s="214" t="s">
        <v>118</v>
      </c>
      <c r="E108" s="40"/>
      <c r="F108" s="215" t="s">
        <v>183</v>
      </c>
      <c r="G108" s="40"/>
      <c r="H108" s="40"/>
      <c r="I108" s="216"/>
      <c r="J108" s="40"/>
      <c r="K108" s="40"/>
      <c r="L108" s="44"/>
      <c r="M108" s="217"/>
      <c r="N108" s="218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118</v>
      </c>
      <c r="AU108" s="17" t="s">
        <v>79</v>
      </c>
    </row>
    <row r="109" s="2" customFormat="1" ht="21.75" customHeight="1">
      <c r="A109" s="38"/>
      <c r="B109" s="39"/>
      <c r="C109" s="201" t="s">
        <v>154</v>
      </c>
      <c r="D109" s="201" t="s">
        <v>111</v>
      </c>
      <c r="E109" s="202" t="s">
        <v>184</v>
      </c>
      <c r="F109" s="203" t="s">
        <v>185</v>
      </c>
      <c r="G109" s="204" t="s">
        <v>186</v>
      </c>
      <c r="H109" s="205">
        <v>1336.8199999999999</v>
      </c>
      <c r="I109" s="206"/>
      <c r="J109" s="207">
        <f>ROUND(I109*H109,2)</f>
        <v>0</v>
      </c>
      <c r="K109" s="203" t="s">
        <v>175</v>
      </c>
      <c r="L109" s="44"/>
      <c r="M109" s="208" t="s">
        <v>19</v>
      </c>
      <c r="N109" s="209" t="s">
        <v>40</v>
      </c>
      <c r="O109" s="84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2" t="s">
        <v>131</v>
      </c>
      <c r="AT109" s="212" t="s">
        <v>111</v>
      </c>
      <c r="AU109" s="212" t="s">
        <v>79</v>
      </c>
      <c r="AY109" s="17" t="s">
        <v>108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7" t="s">
        <v>74</v>
      </c>
      <c r="BK109" s="213">
        <f>ROUND(I109*H109,2)</f>
        <v>0</v>
      </c>
      <c r="BL109" s="17" t="s">
        <v>131</v>
      </c>
      <c r="BM109" s="212" t="s">
        <v>496</v>
      </c>
    </row>
    <row r="110" s="2" customFormat="1">
      <c r="A110" s="38"/>
      <c r="B110" s="39"/>
      <c r="C110" s="40"/>
      <c r="D110" s="214" t="s">
        <v>118</v>
      </c>
      <c r="E110" s="40"/>
      <c r="F110" s="215" t="s">
        <v>188</v>
      </c>
      <c r="G110" s="40"/>
      <c r="H110" s="40"/>
      <c r="I110" s="216"/>
      <c r="J110" s="40"/>
      <c r="K110" s="40"/>
      <c r="L110" s="44"/>
      <c r="M110" s="217"/>
      <c r="N110" s="218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118</v>
      </c>
      <c r="AU110" s="17" t="s">
        <v>79</v>
      </c>
    </row>
    <row r="111" s="2" customFormat="1" ht="37.8" customHeight="1">
      <c r="A111" s="38"/>
      <c r="B111" s="39"/>
      <c r="C111" s="201" t="s">
        <v>214</v>
      </c>
      <c r="D111" s="201" t="s">
        <v>111</v>
      </c>
      <c r="E111" s="202" t="s">
        <v>189</v>
      </c>
      <c r="F111" s="203" t="s">
        <v>190</v>
      </c>
      <c r="G111" s="204" t="s">
        <v>186</v>
      </c>
      <c r="H111" s="205">
        <v>322.39999999999998</v>
      </c>
      <c r="I111" s="206"/>
      <c r="J111" s="207">
        <f>ROUND(I111*H111,2)</f>
        <v>0</v>
      </c>
      <c r="K111" s="203" t="s">
        <v>175</v>
      </c>
      <c r="L111" s="44"/>
      <c r="M111" s="208" t="s">
        <v>19</v>
      </c>
      <c r="N111" s="209" t="s">
        <v>40</v>
      </c>
      <c r="O111" s="84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2" t="s">
        <v>131</v>
      </c>
      <c r="AT111" s="212" t="s">
        <v>111</v>
      </c>
      <c r="AU111" s="212" t="s">
        <v>79</v>
      </c>
      <c r="AY111" s="17" t="s">
        <v>108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7" t="s">
        <v>74</v>
      </c>
      <c r="BK111" s="213">
        <f>ROUND(I111*H111,2)</f>
        <v>0</v>
      </c>
      <c r="BL111" s="17" t="s">
        <v>131</v>
      </c>
      <c r="BM111" s="212" t="s">
        <v>497</v>
      </c>
    </row>
    <row r="112" s="2" customFormat="1">
      <c r="A112" s="38"/>
      <c r="B112" s="39"/>
      <c r="C112" s="40"/>
      <c r="D112" s="214" t="s">
        <v>118</v>
      </c>
      <c r="E112" s="40"/>
      <c r="F112" s="215" t="s">
        <v>192</v>
      </c>
      <c r="G112" s="40"/>
      <c r="H112" s="40"/>
      <c r="I112" s="216"/>
      <c r="J112" s="40"/>
      <c r="K112" s="40"/>
      <c r="L112" s="44"/>
      <c r="M112" s="217"/>
      <c r="N112" s="218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118</v>
      </c>
      <c r="AU112" s="17" t="s">
        <v>79</v>
      </c>
    </row>
    <row r="113" s="13" customFormat="1">
      <c r="A113" s="13"/>
      <c r="B113" s="227"/>
      <c r="C113" s="228"/>
      <c r="D113" s="219" t="s">
        <v>178</v>
      </c>
      <c r="E113" s="229" t="s">
        <v>19</v>
      </c>
      <c r="F113" s="230" t="s">
        <v>498</v>
      </c>
      <c r="G113" s="228"/>
      <c r="H113" s="231">
        <v>322.39999999999998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178</v>
      </c>
      <c r="AU113" s="237" t="s">
        <v>79</v>
      </c>
      <c r="AV113" s="13" t="s">
        <v>79</v>
      </c>
      <c r="AW113" s="13" t="s">
        <v>31</v>
      </c>
      <c r="AX113" s="13" t="s">
        <v>74</v>
      </c>
      <c r="AY113" s="237" t="s">
        <v>108</v>
      </c>
    </row>
    <row r="114" s="2" customFormat="1" ht="37.8" customHeight="1">
      <c r="A114" s="38"/>
      <c r="B114" s="39"/>
      <c r="C114" s="201" t="s">
        <v>221</v>
      </c>
      <c r="D114" s="201" t="s">
        <v>111</v>
      </c>
      <c r="E114" s="202" t="s">
        <v>194</v>
      </c>
      <c r="F114" s="203" t="s">
        <v>195</v>
      </c>
      <c r="G114" s="204" t="s">
        <v>186</v>
      </c>
      <c r="H114" s="205">
        <v>645.17100000000005</v>
      </c>
      <c r="I114" s="206"/>
      <c r="J114" s="207">
        <f>ROUND(I114*H114,2)</f>
        <v>0</v>
      </c>
      <c r="K114" s="203" t="s">
        <v>175</v>
      </c>
      <c r="L114" s="44"/>
      <c r="M114" s="208" t="s">
        <v>19</v>
      </c>
      <c r="N114" s="209" t="s">
        <v>40</v>
      </c>
      <c r="O114" s="84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2" t="s">
        <v>131</v>
      </c>
      <c r="AT114" s="212" t="s">
        <v>111</v>
      </c>
      <c r="AU114" s="212" t="s">
        <v>79</v>
      </c>
      <c r="AY114" s="17" t="s">
        <v>108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7" t="s">
        <v>74</v>
      </c>
      <c r="BK114" s="213">
        <f>ROUND(I114*H114,2)</f>
        <v>0</v>
      </c>
      <c r="BL114" s="17" t="s">
        <v>131</v>
      </c>
      <c r="BM114" s="212" t="s">
        <v>499</v>
      </c>
    </row>
    <row r="115" s="2" customFormat="1">
      <c r="A115" s="38"/>
      <c r="B115" s="39"/>
      <c r="C115" s="40"/>
      <c r="D115" s="214" t="s">
        <v>118</v>
      </c>
      <c r="E115" s="40"/>
      <c r="F115" s="215" t="s">
        <v>197</v>
      </c>
      <c r="G115" s="40"/>
      <c r="H115" s="40"/>
      <c r="I115" s="216"/>
      <c r="J115" s="40"/>
      <c r="K115" s="40"/>
      <c r="L115" s="44"/>
      <c r="M115" s="217"/>
      <c r="N115" s="218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118</v>
      </c>
      <c r="AU115" s="17" t="s">
        <v>79</v>
      </c>
    </row>
    <row r="116" s="2" customFormat="1">
      <c r="A116" s="38"/>
      <c r="B116" s="39"/>
      <c r="C116" s="40"/>
      <c r="D116" s="219" t="s">
        <v>124</v>
      </c>
      <c r="E116" s="40"/>
      <c r="F116" s="220" t="s">
        <v>198</v>
      </c>
      <c r="G116" s="40"/>
      <c r="H116" s="40"/>
      <c r="I116" s="216"/>
      <c r="J116" s="40"/>
      <c r="K116" s="40"/>
      <c r="L116" s="44"/>
      <c r="M116" s="217"/>
      <c r="N116" s="218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124</v>
      </c>
      <c r="AU116" s="17" t="s">
        <v>79</v>
      </c>
    </row>
    <row r="117" s="13" customFormat="1">
      <c r="A117" s="13"/>
      <c r="B117" s="227"/>
      <c r="C117" s="228"/>
      <c r="D117" s="219" t="s">
        <v>178</v>
      </c>
      <c r="E117" s="229" t="s">
        <v>19</v>
      </c>
      <c r="F117" s="230" t="s">
        <v>500</v>
      </c>
      <c r="G117" s="228"/>
      <c r="H117" s="231">
        <v>645.17100000000005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178</v>
      </c>
      <c r="AU117" s="237" t="s">
        <v>79</v>
      </c>
      <c r="AV117" s="13" t="s">
        <v>79</v>
      </c>
      <c r="AW117" s="13" t="s">
        <v>31</v>
      </c>
      <c r="AX117" s="13" t="s">
        <v>74</v>
      </c>
      <c r="AY117" s="237" t="s">
        <v>108</v>
      </c>
    </row>
    <row r="118" s="2" customFormat="1" ht="37.8" customHeight="1">
      <c r="A118" s="38"/>
      <c r="B118" s="39"/>
      <c r="C118" s="201" t="s">
        <v>227</v>
      </c>
      <c r="D118" s="201" t="s">
        <v>111</v>
      </c>
      <c r="E118" s="202" t="s">
        <v>200</v>
      </c>
      <c r="F118" s="203" t="s">
        <v>201</v>
      </c>
      <c r="G118" s="204" t="s">
        <v>186</v>
      </c>
      <c r="H118" s="205">
        <v>1175.6199999999999</v>
      </c>
      <c r="I118" s="206"/>
      <c r="J118" s="207">
        <f>ROUND(I118*H118,2)</f>
        <v>0</v>
      </c>
      <c r="K118" s="203" t="s">
        <v>175</v>
      </c>
      <c r="L118" s="44"/>
      <c r="M118" s="208" t="s">
        <v>19</v>
      </c>
      <c r="N118" s="209" t="s">
        <v>40</v>
      </c>
      <c r="O118" s="84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2" t="s">
        <v>131</v>
      </c>
      <c r="AT118" s="212" t="s">
        <v>111</v>
      </c>
      <c r="AU118" s="212" t="s">
        <v>79</v>
      </c>
      <c r="AY118" s="17" t="s">
        <v>108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7" t="s">
        <v>74</v>
      </c>
      <c r="BK118" s="213">
        <f>ROUND(I118*H118,2)</f>
        <v>0</v>
      </c>
      <c r="BL118" s="17" t="s">
        <v>131</v>
      </c>
      <c r="BM118" s="212" t="s">
        <v>501</v>
      </c>
    </row>
    <row r="119" s="2" customFormat="1">
      <c r="A119" s="38"/>
      <c r="B119" s="39"/>
      <c r="C119" s="40"/>
      <c r="D119" s="214" t="s">
        <v>118</v>
      </c>
      <c r="E119" s="40"/>
      <c r="F119" s="215" t="s">
        <v>203</v>
      </c>
      <c r="G119" s="40"/>
      <c r="H119" s="40"/>
      <c r="I119" s="216"/>
      <c r="J119" s="40"/>
      <c r="K119" s="40"/>
      <c r="L119" s="44"/>
      <c r="M119" s="217"/>
      <c r="N119" s="218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118</v>
      </c>
      <c r="AU119" s="17" t="s">
        <v>79</v>
      </c>
    </row>
    <row r="120" s="13" customFormat="1">
      <c r="A120" s="13"/>
      <c r="B120" s="227"/>
      <c r="C120" s="228"/>
      <c r="D120" s="219" t="s">
        <v>178</v>
      </c>
      <c r="E120" s="229" t="s">
        <v>19</v>
      </c>
      <c r="F120" s="230" t="s">
        <v>502</v>
      </c>
      <c r="G120" s="228"/>
      <c r="H120" s="231">
        <v>1175.6199999999999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178</v>
      </c>
      <c r="AU120" s="237" t="s">
        <v>79</v>
      </c>
      <c r="AV120" s="13" t="s">
        <v>79</v>
      </c>
      <c r="AW120" s="13" t="s">
        <v>31</v>
      </c>
      <c r="AX120" s="13" t="s">
        <v>74</v>
      </c>
      <c r="AY120" s="237" t="s">
        <v>108</v>
      </c>
    </row>
    <row r="121" s="2" customFormat="1" ht="24.15" customHeight="1">
      <c r="A121" s="38"/>
      <c r="B121" s="39"/>
      <c r="C121" s="201" t="s">
        <v>8</v>
      </c>
      <c r="D121" s="201" t="s">
        <v>111</v>
      </c>
      <c r="E121" s="202" t="s">
        <v>205</v>
      </c>
      <c r="F121" s="203" t="s">
        <v>206</v>
      </c>
      <c r="G121" s="204" t="s">
        <v>186</v>
      </c>
      <c r="H121" s="205">
        <v>218.83000000000001</v>
      </c>
      <c r="I121" s="206"/>
      <c r="J121" s="207">
        <f>ROUND(I121*H121,2)</f>
        <v>0</v>
      </c>
      <c r="K121" s="203" t="s">
        <v>175</v>
      </c>
      <c r="L121" s="44"/>
      <c r="M121" s="208" t="s">
        <v>19</v>
      </c>
      <c r="N121" s="209" t="s">
        <v>40</v>
      </c>
      <c r="O121" s="84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2" t="s">
        <v>131</v>
      </c>
      <c r="AT121" s="212" t="s">
        <v>111</v>
      </c>
      <c r="AU121" s="212" t="s">
        <v>79</v>
      </c>
      <c r="AY121" s="17" t="s">
        <v>108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7" t="s">
        <v>74</v>
      </c>
      <c r="BK121" s="213">
        <f>ROUND(I121*H121,2)</f>
        <v>0</v>
      </c>
      <c r="BL121" s="17" t="s">
        <v>131</v>
      </c>
      <c r="BM121" s="212" t="s">
        <v>503</v>
      </c>
    </row>
    <row r="122" s="2" customFormat="1">
      <c r="A122" s="38"/>
      <c r="B122" s="39"/>
      <c r="C122" s="40"/>
      <c r="D122" s="214" t="s">
        <v>118</v>
      </c>
      <c r="E122" s="40"/>
      <c r="F122" s="215" t="s">
        <v>208</v>
      </c>
      <c r="G122" s="40"/>
      <c r="H122" s="40"/>
      <c r="I122" s="216"/>
      <c r="J122" s="40"/>
      <c r="K122" s="40"/>
      <c r="L122" s="44"/>
      <c r="M122" s="217"/>
      <c r="N122" s="218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118</v>
      </c>
      <c r="AU122" s="17" t="s">
        <v>79</v>
      </c>
    </row>
    <row r="123" s="13" customFormat="1">
      <c r="A123" s="13"/>
      <c r="B123" s="227"/>
      <c r="C123" s="228"/>
      <c r="D123" s="219" t="s">
        <v>178</v>
      </c>
      <c r="E123" s="229" t="s">
        <v>19</v>
      </c>
      <c r="F123" s="230" t="s">
        <v>209</v>
      </c>
      <c r="G123" s="228"/>
      <c r="H123" s="231">
        <v>218.83000000000001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178</v>
      </c>
      <c r="AU123" s="237" t="s">
        <v>79</v>
      </c>
      <c r="AV123" s="13" t="s">
        <v>79</v>
      </c>
      <c r="AW123" s="13" t="s">
        <v>31</v>
      </c>
      <c r="AX123" s="13" t="s">
        <v>74</v>
      </c>
      <c r="AY123" s="237" t="s">
        <v>108</v>
      </c>
    </row>
    <row r="124" s="2" customFormat="1" ht="24.15" customHeight="1">
      <c r="A124" s="38"/>
      <c r="B124" s="39"/>
      <c r="C124" s="201" t="s">
        <v>239</v>
      </c>
      <c r="D124" s="201" t="s">
        <v>111</v>
      </c>
      <c r="E124" s="202" t="s">
        <v>210</v>
      </c>
      <c r="F124" s="203" t="s">
        <v>211</v>
      </c>
      <c r="G124" s="204" t="s">
        <v>186</v>
      </c>
      <c r="H124" s="205">
        <v>161.19999999999999</v>
      </c>
      <c r="I124" s="206"/>
      <c r="J124" s="207">
        <f>ROUND(I124*H124,2)</f>
        <v>0</v>
      </c>
      <c r="K124" s="203" t="s">
        <v>175</v>
      </c>
      <c r="L124" s="44"/>
      <c r="M124" s="208" t="s">
        <v>19</v>
      </c>
      <c r="N124" s="209" t="s">
        <v>40</v>
      </c>
      <c r="O124" s="84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2" t="s">
        <v>131</v>
      </c>
      <c r="AT124" s="212" t="s">
        <v>111</v>
      </c>
      <c r="AU124" s="212" t="s">
        <v>79</v>
      </c>
      <c r="AY124" s="17" t="s">
        <v>108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7" t="s">
        <v>74</v>
      </c>
      <c r="BK124" s="213">
        <f>ROUND(I124*H124,2)</f>
        <v>0</v>
      </c>
      <c r="BL124" s="17" t="s">
        <v>131</v>
      </c>
      <c r="BM124" s="212" t="s">
        <v>504</v>
      </c>
    </row>
    <row r="125" s="2" customFormat="1">
      <c r="A125" s="38"/>
      <c r="B125" s="39"/>
      <c r="C125" s="40"/>
      <c r="D125" s="214" t="s">
        <v>118</v>
      </c>
      <c r="E125" s="40"/>
      <c r="F125" s="215" t="s">
        <v>213</v>
      </c>
      <c r="G125" s="40"/>
      <c r="H125" s="40"/>
      <c r="I125" s="216"/>
      <c r="J125" s="40"/>
      <c r="K125" s="40"/>
      <c r="L125" s="44"/>
      <c r="M125" s="217"/>
      <c r="N125" s="218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118</v>
      </c>
      <c r="AU125" s="17" t="s">
        <v>79</v>
      </c>
    </row>
    <row r="126" s="2" customFormat="1" ht="24.15" customHeight="1">
      <c r="A126" s="38"/>
      <c r="B126" s="39"/>
      <c r="C126" s="201" t="s">
        <v>243</v>
      </c>
      <c r="D126" s="201" t="s">
        <v>111</v>
      </c>
      <c r="E126" s="202" t="s">
        <v>215</v>
      </c>
      <c r="F126" s="203" t="s">
        <v>216</v>
      </c>
      <c r="G126" s="204" t="s">
        <v>217</v>
      </c>
      <c r="H126" s="205">
        <v>2057.335</v>
      </c>
      <c r="I126" s="206"/>
      <c r="J126" s="207">
        <f>ROUND(I126*H126,2)</f>
        <v>0</v>
      </c>
      <c r="K126" s="203" t="s">
        <v>175</v>
      </c>
      <c r="L126" s="44"/>
      <c r="M126" s="208" t="s">
        <v>19</v>
      </c>
      <c r="N126" s="209" t="s">
        <v>40</v>
      </c>
      <c r="O126" s="84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2" t="s">
        <v>131</v>
      </c>
      <c r="AT126" s="212" t="s">
        <v>111</v>
      </c>
      <c r="AU126" s="212" t="s">
        <v>79</v>
      </c>
      <c r="AY126" s="17" t="s">
        <v>108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7" t="s">
        <v>74</v>
      </c>
      <c r="BK126" s="213">
        <f>ROUND(I126*H126,2)</f>
        <v>0</v>
      </c>
      <c r="BL126" s="17" t="s">
        <v>131</v>
      </c>
      <c r="BM126" s="212" t="s">
        <v>505</v>
      </c>
    </row>
    <row r="127" s="2" customFormat="1">
      <c r="A127" s="38"/>
      <c r="B127" s="39"/>
      <c r="C127" s="40"/>
      <c r="D127" s="214" t="s">
        <v>118</v>
      </c>
      <c r="E127" s="40"/>
      <c r="F127" s="215" t="s">
        <v>219</v>
      </c>
      <c r="G127" s="40"/>
      <c r="H127" s="40"/>
      <c r="I127" s="216"/>
      <c r="J127" s="40"/>
      <c r="K127" s="40"/>
      <c r="L127" s="44"/>
      <c r="M127" s="217"/>
      <c r="N127" s="218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118</v>
      </c>
      <c r="AU127" s="17" t="s">
        <v>79</v>
      </c>
    </row>
    <row r="128" s="13" customFormat="1">
      <c r="A128" s="13"/>
      <c r="B128" s="227"/>
      <c r="C128" s="228"/>
      <c r="D128" s="219" t="s">
        <v>178</v>
      </c>
      <c r="E128" s="229" t="s">
        <v>19</v>
      </c>
      <c r="F128" s="230" t="s">
        <v>506</v>
      </c>
      <c r="G128" s="228"/>
      <c r="H128" s="231">
        <v>2057.335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178</v>
      </c>
      <c r="AU128" s="237" t="s">
        <v>79</v>
      </c>
      <c r="AV128" s="13" t="s">
        <v>79</v>
      </c>
      <c r="AW128" s="13" t="s">
        <v>31</v>
      </c>
      <c r="AX128" s="13" t="s">
        <v>74</v>
      </c>
      <c r="AY128" s="237" t="s">
        <v>108</v>
      </c>
    </row>
    <row r="129" s="2" customFormat="1" ht="24.15" customHeight="1">
      <c r="A129" s="38"/>
      <c r="B129" s="39"/>
      <c r="C129" s="201" t="s">
        <v>246</v>
      </c>
      <c r="D129" s="201" t="s">
        <v>111</v>
      </c>
      <c r="E129" s="202" t="s">
        <v>222</v>
      </c>
      <c r="F129" s="203" t="s">
        <v>223</v>
      </c>
      <c r="G129" s="204" t="s">
        <v>186</v>
      </c>
      <c r="H129" s="205">
        <v>1924.3699999999999</v>
      </c>
      <c r="I129" s="206"/>
      <c r="J129" s="207">
        <f>ROUND(I129*H129,2)</f>
        <v>0</v>
      </c>
      <c r="K129" s="203" t="s">
        <v>175</v>
      </c>
      <c r="L129" s="44"/>
      <c r="M129" s="208" t="s">
        <v>19</v>
      </c>
      <c r="N129" s="209" t="s">
        <v>40</v>
      </c>
      <c r="O129" s="84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1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2" t="s">
        <v>131</v>
      </c>
      <c r="AT129" s="212" t="s">
        <v>111</v>
      </c>
      <c r="AU129" s="212" t="s">
        <v>79</v>
      </c>
      <c r="AY129" s="17" t="s">
        <v>108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7" t="s">
        <v>74</v>
      </c>
      <c r="BK129" s="213">
        <f>ROUND(I129*H129,2)</f>
        <v>0</v>
      </c>
      <c r="BL129" s="17" t="s">
        <v>131</v>
      </c>
      <c r="BM129" s="212" t="s">
        <v>507</v>
      </c>
    </row>
    <row r="130" s="2" customFormat="1">
      <c r="A130" s="38"/>
      <c r="B130" s="39"/>
      <c r="C130" s="40"/>
      <c r="D130" s="214" t="s">
        <v>118</v>
      </c>
      <c r="E130" s="40"/>
      <c r="F130" s="215" t="s">
        <v>225</v>
      </c>
      <c r="G130" s="40"/>
      <c r="H130" s="40"/>
      <c r="I130" s="216"/>
      <c r="J130" s="40"/>
      <c r="K130" s="40"/>
      <c r="L130" s="44"/>
      <c r="M130" s="217"/>
      <c r="N130" s="218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118</v>
      </c>
      <c r="AU130" s="17" t="s">
        <v>79</v>
      </c>
    </row>
    <row r="131" s="13" customFormat="1">
      <c r="A131" s="13"/>
      <c r="B131" s="227"/>
      <c r="C131" s="228"/>
      <c r="D131" s="219" t="s">
        <v>178</v>
      </c>
      <c r="E131" s="229" t="s">
        <v>19</v>
      </c>
      <c r="F131" s="230" t="s">
        <v>508</v>
      </c>
      <c r="G131" s="228"/>
      <c r="H131" s="231">
        <v>1924.3699999999999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178</v>
      </c>
      <c r="AU131" s="237" t="s">
        <v>79</v>
      </c>
      <c r="AV131" s="13" t="s">
        <v>79</v>
      </c>
      <c r="AW131" s="13" t="s">
        <v>31</v>
      </c>
      <c r="AX131" s="13" t="s">
        <v>74</v>
      </c>
      <c r="AY131" s="237" t="s">
        <v>108</v>
      </c>
    </row>
    <row r="132" s="2" customFormat="1" ht="24.15" customHeight="1">
      <c r="A132" s="38"/>
      <c r="B132" s="39"/>
      <c r="C132" s="201" t="s">
        <v>252</v>
      </c>
      <c r="D132" s="201" t="s">
        <v>111</v>
      </c>
      <c r="E132" s="202" t="s">
        <v>228</v>
      </c>
      <c r="F132" s="203" t="s">
        <v>229</v>
      </c>
      <c r="G132" s="204" t="s">
        <v>186</v>
      </c>
      <c r="H132" s="205">
        <v>45.93</v>
      </c>
      <c r="I132" s="206"/>
      <c r="J132" s="207">
        <f>ROUND(I132*H132,2)</f>
        <v>0</v>
      </c>
      <c r="K132" s="203" t="s">
        <v>175</v>
      </c>
      <c r="L132" s="44"/>
      <c r="M132" s="208" t="s">
        <v>19</v>
      </c>
      <c r="N132" s="209" t="s">
        <v>40</v>
      </c>
      <c r="O132" s="84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2" t="s">
        <v>131</v>
      </c>
      <c r="AT132" s="212" t="s">
        <v>111</v>
      </c>
      <c r="AU132" s="212" t="s">
        <v>79</v>
      </c>
      <c r="AY132" s="17" t="s">
        <v>108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7" t="s">
        <v>74</v>
      </c>
      <c r="BK132" s="213">
        <f>ROUND(I132*H132,2)</f>
        <v>0</v>
      </c>
      <c r="BL132" s="17" t="s">
        <v>131</v>
      </c>
      <c r="BM132" s="212" t="s">
        <v>509</v>
      </c>
    </row>
    <row r="133" s="2" customFormat="1">
      <c r="A133" s="38"/>
      <c r="B133" s="39"/>
      <c r="C133" s="40"/>
      <c r="D133" s="214" t="s">
        <v>118</v>
      </c>
      <c r="E133" s="40"/>
      <c r="F133" s="215" t="s">
        <v>231</v>
      </c>
      <c r="G133" s="40"/>
      <c r="H133" s="40"/>
      <c r="I133" s="216"/>
      <c r="J133" s="40"/>
      <c r="K133" s="40"/>
      <c r="L133" s="44"/>
      <c r="M133" s="217"/>
      <c r="N133" s="218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118</v>
      </c>
      <c r="AU133" s="17" t="s">
        <v>79</v>
      </c>
    </row>
    <row r="134" s="2" customFormat="1">
      <c r="A134" s="38"/>
      <c r="B134" s="39"/>
      <c r="C134" s="40"/>
      <c r="D134" s="219" t="s">
        <v>124</v>
      </c>
      <c r="E134" s="40"/>
      <c r="F134" s="220" t="s">
        <v>510</v>
      </c>
      <c r="G134" s="40"/>
      <c r="H134" s="40"/>
      <c r="I134" s="216"/>
      <c r="J134" s="40"/>
      <c r="K134" s="40"/>
      <c r="L134" s="44"/>
      <c r="M134" s="217"/>
      <c r="N134" s="218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124</v>
      </c>
      <c r="AU134" s="17" t="s">
        <v>79</v>
      </c>
    </row>
    <row r="135" s="13" customFormat="1">
      <c r="A135" s="13"/>
      <c r="B135" s="227"/>
      <c r="C135" s="228"/>
      <c r="D135" s="219" t="s">
        <v>178</v>
      </c>
      <c r="E135" s="229" t="s">
        <v>19</v>
      </c>
      <c r="F135" s="230" t="s">
        <v>511</v>
      </c>
      <c r="G135" s="228"/>
      <c r="H135" s="231">
        <v>45.93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178</v>
      </c>
      <c r="AU135" s="237" t="s">
        <v>79</v>
      </c>
      <c r="AV135" s="13" t="s">
        <v>79</v>
      </c>
      <c r="AW135" s="13" t="s">
        <v>31</v>
      </c>
      <c r="AX135" s="13" t="s">
        <v>74</v>
      </c>
      <c r="AY135" s="237" t="s">
        <v>108</v>
      </c>
    </row>
    <row r="136" s="2" customFormat="1" ht="16.5" customHeight="1">
      <c r="A136" s="38"/>
      <c r="B136" s="39"/>
      <c r="C136" s="238" t="s">
        <v>257</v>
      </c>
      <c r="D136" s="238" t="s">
        <v>234</v>
      </c>
      <c r="E136" s="239" t="s">
        <v>235</v>
      </c>
      <c r="F136" s="240" t="s">
        <v>236</v>
      </c>
      <c r="G136" s="241" t="s">
        <v>217</v>
      </c>
      <c r="H136" s="242">
        <v>80.378</v>
      </c>
      <c r="I136" s="243"/>
      <c r="J136" s="244">
        <f>ROUND(I136*H136,2)</f>
        <v>0</v>
      </c>
      <c r="K136" s="240" t="s">
        <v>175</v>
      </c>
      <c r="L136" s="245"/>
      <c r="M136" s="246" t="s">
        <v>19</v>
      </c>
      <c r="N136" s="247" t="s">
        <v>40</v>
      </c>
      <c r="O136" s="84"/>
      <c r="P136" s="210">
        <f>O136*H136</f>
        <v>0</v>
      </c>
      <c r="Q136" s="210">
        <v>1</v>
      </c>
      <c r="R136" s="210">
        <f>Q136*H136</f>
        <v>80.378</v>
      </c>
      <c r="S136" s="210">
        <v>0</v>
      </c>
      <c r="T136" s="211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2" t="s">
        <v>154</v>
      </c>
      <c r="AT136" s="212" t="s">
        <v>234</v>
      </c>
      <c r="AU136" s="212" t="s">
        <v>79</v>
      </c>
      <c r="AY136" s="17" t="s">
        <v>108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7" t="s">
        <v>74</v>
      </c>
      <c r="BK136" s="213">
        <f>ROUND(I136*H136,2)</f>
        <v>0</v>
      </c>
      <c r="BL136" s="17" t="s">
        <v>131</v>
      </c>
      <c r="BM136" s="212" t="s">
        <v>512</v>
      </c>
    </row>
    <row r="137" s="13" customFormat="1">
      <c r="A137" s="13"/>
      <c r="B137" s="227"/>
      <c r="C137" s="228"/>
      <c r="D137" s="219" t="s">
        <v>178</v>
      </c>
      <c r="E137" s="229" t="s">
        <v>19</v>
      </c>
      <c r="F137" s="230" t="s">
        <v>513</v>
      </c>
      <c r="G137" s="228"/>
      <c r="H137" s="231">
        <v>80.378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178</v>
      </c>
      <c r="AU137" s="237" t="s">
        <v>79</v>
      </c>
      <c r="AV137" s="13" t="s">
        <v>79</v>
      </c>
      <c r="AW137" s="13" t="s">
        <v>31</v>
      </c>
      <c r="AX137" s="13" t="s">
        <v>74</v>
      </c>
      <c r="AY137" s="237" t="s">
        <v>108</v>
      </c>
    </row>
    <row r="138" s="2" customFormat="1" ht="24.15" customHeight="1">
      <c r="A138" s="38"/>
      <c r="B138" s="39"/>
      <c r="C138" s="201" t="s">
        <v>265</v>
      </c>
      <c r="D138" s="201" t="s">
        <v>111</v>
      </c>
      <c r="E138" s="202" t="s">
        <v>247</v>
      </c>
      <c r="F138" s="203" t="s">
        <v>248</v>
      </c>
      <c r="G138" s="204" t="s">
        <v>186</v>
      </c>
      <c r="H138" s="205">
        <v>317.37</v>
      </c>
      <c r="I138" s="206"/>
      <c r="J138" s="207">
        <f>ROUND(I138*H138,2)</f>
        <v>0</v>
      </c>
      <c r="K138" s="203" t="s">
        <v>175</v>
      </c>
      <c r="L138" s="44"/>
      <c r="M138" s="208" t="s">
        <v>19</v>
      </c>
      <c r="N138" s="209" t="s">
        <v>40</v>
      </c>
      <c r="O138" s="84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1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2" t="s">
        <v>131</v>
      </c>
      <c r="AT138" s="212" t="s">
        <v>111</v>
      </c>
      <c r="AU138" s="212" t="s">
        <v>79</v>
      </c>
      <c r="AY138" s="17" t="s">
        <v>108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7" t="s">
        <v>74</v>
      </c>
      <c r="BK138" s="213">
        <f>ROUND(I138*H138,2)</f>
        <v>0</v>
      </c>
      <c r="BL138" s="17" t="s">
        <v>131</v>
      </c>
      <c r="BM138" s="212" t="s">
        <v>514</v>
      </c>
    </row>
    <row r="139" s="2" customFormat="1">
      <c r="A139" s="38"/>
      <c r="B139" s="39"/>
      <c r="C139" s="40"/>
      <c r="D139" s="214" t="s">
        <v>118</v>
      </c>
      <c r="E139" s="40"/>
      <c r="F139" s="215" t="s">
        <v>250</v>
      </c>
      <c r="G139" s="40"/>
      <c r="H139" s="40"/>
      <c r="I139" s="216"/>
      <c r="J139" s="40"/>
      <c r="K139" s="40"/>
      <c r="L139" s="44"/>
      <c r="M139" s="217"/>
      <c r="N139" s="218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118</v>
      </c>
      <c r="AU139" s="17" t="s">
        <v>79</v>
      </c>
    </row>
    <row r="140" s="13" customFormat="1">
      <c r="A140" s="13"/>
      <c r="B140" s="227"/>
      <c r="C140" s="228"/>
      <c r="D140" s="219" t="s">
        <v>178</v>
      </c>
      <c r="E140" s="229" t="s">
        <v>19</v>
      </c>
      <c r="F140" s="230" t="s">
        <v>515</v>
      </c>
      <c r="G140" s="228"/>
      <c r="H140" s="231">
        <v>317.37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178</v>
      </c>
      <c r="AU140" s="237" t="s">
        <v>79</v>
      </c>
      <c r="AV140" s="13" t="s">
        <v>79</v>
      </c>
      <c r="AW140" s="13" t="s">
        <v>31</v>
      </c>
      <c r="AX140" s="13" t="s">
        <v>74</v>
      </c>
      <c r="AY140" s="237" t="s">
        <v>108</v>
      </c>
    </row>
    <row r="141" s="2" customFormat="1" ht="33" customHeight="1">
      <c r="A141" s="38"/>
      <c r="B141" s="39"/>
      <c r="C141" s="201" t="s">
        <v>273</v>
      </c>
      <c r="D141" s="201" t="s">
        <v>111</v>
      </c>
      <c r="E141" s="202" t="s">
        <v>516</v>
      </c>
      <c r="F141" s="203" t="s">
        <v>517</v>
      </c>
      <c r="G141" s="204" t="s">
        <v>174</v>
      </c>
      <c r="H141" s="205">
        <v>384.13999999999999</v>
      </c>
      <c r="I141" s="206"/>
      <c r="J141" s="207">
        <f>ROUND(I141*H141,2)</f>
        <v>0</v>
      </c>
      <c r="K141" s="203" t="s">
        <v>175</v>
      </c>
      <c r="L141" s="44"/>
      <c r="M141" s="208" t="s">
        <v>19</v>
      </c>
      <c r="N141" s="209" t="s">
        <v>40</v>
      </c>
      <c r="O141" s="84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2" t="s">
        <v>131</v>
      </c>
      <c r="AT141" s="212" t="s">
        <v>111</v>
      </c>
      <c r="AU141" s="212" t="s">
        <v>79</v>
      </c>
      <c r="AY141" s="17" t="s">
        <v>108</v>
      </c>
      <c r="BE141" s="213">
        <f>IF(N141="základní",J141,0)</f>
        <v>0</v>
      </c>
      <c r="BF141" s="213">
        <f>IF(N141="snížená",J141,0)</f>
        <v>0</v>
      </c>
      <c r="BG141" s="213">
        <f>IF(N141="zákl. přenesená",J141,0)</f>
        <v>0</v>
      </c>
      <c r="BH141" s="213">
        <f>IF(N141="sníž. přenesená",J141,0)</f>
        <v>0</v>
      </c>
      <c r="BI141" s="213">
        <f>IF(N141="nulová",J141,0)</f>
        <v>0</v>
      </c>
      <c r="BJ141" s="17" t="s">
        <v>74</v>
      </c>
      <c r="BK141" s="213">
        <f>ROUND(I141*H141,2)</f>
        <v>0</v>
      </c>
      <c r="BL141" s="17" t="s">
        <v>131</v>
      </c>
      <c r="BM141" s="212" t="s">
        <v>518</v>
      </c>
    </row>
    <row r="142" s="2" customFormat="1">
      <c r="A142" s="38"/>
      <c r="B142" s="39"/>
      <c r="C142" s="40"/>
      <c r="D142" s="214" t="s">
        <v>118</v>
      </c>
      <c r="E142" s="40"/>
      <c r="F142" s="215" t="s">
        <v>519</v>
      </c>
      <c r="G142" s="40"/>
      <c r="H142" s="40"/>
      <c r="I142" s="216"/>
      <c r="J142" s="40"/>
      <c r="K142" s="40"/>
      <c r="L142" s="44"/>
      <c r="M142" s="217"/>
      <c r="N142" s="218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118</v>
      </c>
      <c r="AU142" s="17" t="s">
        <v>79</v>
      </c>
    </row>
    <row r="143" s="2" customFormat="1" ht="16.5" customHeight="1">
      <c r="A143" s="38"/>
      <c r="B143" s="39"/>
      <c r="C143" s="201" t="s">
        <v>279</v>
      </c>
      <c r="D143" s="201" t="s">
        <v>111</v>
      </c>
      <c r="E143" s="202" t="s">
        <v>253</v>
      </c>
      <c r="F143" s="203" t="s">
        <v>254</v>
      </c>
      <c r="G143" s="204" t="s">
        <v>174</v>
      </c>
      <c r="H143" s="205">
        <v>2115.1799999999998</v>
      </c>
      <c r="I143" s="206"/>
      <c r="J143" s="207">
        <f>ROUND(I143*H143,2)</f>
        <v>0</v>
      </c>
      <c r="K143" s="203" t="s">
        <v>175</v>
      </c>
      <c r="L143" s="44"/>
      <c r="M143" s="208" t="s">
        <v>19</v>
      </c>
      <c r="N143" s="209" t="s">
        <v>40</v>
      </c>
      <c r="O143" s="84"/>
      <c r="P143" s="210">
        <f>O143*H143</f>
        <v>0</v>
      </c>
      <c r="Q143" s="210">
        <v>0</v>
      </c>
      <c r="R143" s="210">
        <f>Q143*H143</f>
        <v>0</v>
      </c>
      <c r="S143" s="210">
        <v>0</v>
      </c>
      <c r="T143" s="211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2" t="s">
        <v>131</v>
      </c>
      <c r="AT143" s="212" t="s">
        <v>111</v>
      </c>
      <c r="AU143" s="212" t="s">
        <v>79</v>
      </c>
      <c r="AY143" s="17" t="s">
        <v>108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7" t="s">
        <v>74</v>
      </c>
      <c r="BK143" s="213">
        <f>ROUND(I143*H143,2)</f>
        <v>0</v>
      </c>
      <c r="BL143" s="17" t="s">
        <v>131</v>
      </c>
      <c r="BM143" s="212" t="s">
        <v>520</v>
      </c>
    </row>
    <row r="144" s="2" customFormat="1">
      <c r="A144" s="38"/>
      <c r="B144" s="39"/>
      <c r="C144" s="40"/>
      <c r="D144" s="214" t="s">
        <v>118</v>
      </c>
      <c r="E144" s="40"/>
      <c r="F144" s="215" t="s">
        <v>256</v>
      </c>
      <c r="G144" s="40"/>
      <c r="H144" s="40"/>
      <c r="I144" s="216"/>
      <c r="J144" s="40"/>
      <c r="K144" s="40"/>
      <c r="L144" s="44"/>
      <c r="M144" s="217"/>
      <c r="N144" s="218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118</v>
      </c>
      <c r="AU144" s="17" t="s">
        <v>79</v>
      </c>
    </row>
    <row r="145" s="13" customFormat="1">
      <c r="A145" s="13"/>
      <c r="B145" s="227"/>
      <c r="C145" s="228"/>
      <c r="D145" s="219" t="s">
        <v>178</v>
      </c>
      <c r="E145" s="229" t="s">
        <v>19</v>
      </c>
      <c r="F145" s="230" t="s">
        <v>521</v>
      </c>
      <c r="G145" s="228"/>
      <c r="H145" s="231">
        <v>2115.1799999999998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178</v>
      </c>
      <c r="AU145" s="237" t="s">
        <v>79</v>
      </c>
      <c r="AV145" s="13" t="s">
        <v>79</v>
      </c>
      <c r="AW145" s="13" t="s">
        <v>31</v>
      </c>
      <c r="AX145" s="13" t="s">
        <v>74</v>
      </c>
      <c r="AY145" s="237" t="s">
        <v>108</v>
      </c>
    </row>
    <row r="146" s="2" customFormat="1" ht="24.15" customHeight="1">
      <c r="A146" s="38"/>
      <c r="B146" s="39"/>
      <c r="C146" s="201" t="s">
        <v>7</v>
      </c>
      <c r="D146" s="201" t="s">
        <v>111</v>
      </c>
      <c r="E146" s="202" t="s">
        <v>522</v>
      </c>
      <c r="F146" s="203" t="s">
        <v>523</v>
      </c>
      <c r="G146" s="204" t="s">
        <v>174</v>
      </c>
      <c r="H146" s="205">
        <v>384.13999999999999</v>
      </c>
      <c r="I146" s="206"/>
      <c r="J146" s="207">
        <f>ROUND(I146*H146,2)</f>
        <v>0</v>
      </c>
      <c r="K146" s="203" t="s">
        <v>175</v>
      </c>
      <c r="L146" s="44"/>
      <c r="M146" s="208" t="s">
        <v>19</v>
      </c>
      <c r="N146" s="209" t="s">
        <v>40</v>
      </c>
      <c r="O146" s="84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1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2" t="s">
        <v>131</v>
      </c>
      <c r="AT146" s="212" t="s">
        <v>111</v>
      </c>
      <c r="AU146" s="212" t="s">
        <v>79</v>
      </c>
      <c r="AY146" s="17" t="s">
        <v>108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7" t="s">
        <v>74</v>
      </c>
      <c r="BK146" s="213">
        <f>ROUND(I146*H146,2)</f>
        <v>0</v>
      </c>
      <c r="BL146" s="17" t="s">
        <v>131</v>
      </c>
      <c r="BM146" s="212" t="s">
        <v>524</v>
      </c>
    </row>
    <row r="147" s="2" customFormat="1">
      <c r="A147" s="38"/>
      <c r="B147" s="39"/>
      <c r="C147" s="40"/>
      <c r="D147" s="214" t="s">
        <v>118</v>
      </c>
      <c r="E147" s="40"/>
      <c r="F147" s="215" t="s">
        <v>525</v>
      </c>
      <c r="G147" s="40"/>
      <c r="H147" s="40"/>
      <c r="I147" s="216"/>
      <c r="J147" s="40"/>
      <c r="K147" s="40"/>
      <c r="L147" s="44"/>
      <c r="M147" s="217"/>
      <c r="N147" s="218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118</v>
      </c>
      <c r="AU147" s="17" t="s">
        <v>79</v>
      </c>
    </row>
    <row r="148" s="2" customFormat="1" ht="16.5" customHeight="1">
      <c r="A148" s="38"/>
      <c r="B148" s="39"/>
      <c r="C148" s="238" t="s">
        <v>289</v>
      </c>
      <c r="D148" s="238" t="s">
        <v>234</v>
      </c>
      <c r="E148" s="239" t="s">
        <v>526</v>
      </c>
      <c r="F148" s="240" t="s">
        <v>527</v>
      </c>
      <c r="G148" s="241" t="s">
        <v>528</v>
      </c>
      <c r="H148" s="242">
        <v>7.6829999999999998</v>
      </c>
      <c r="I148" s="243"/>
      <c r="J148" s="244">
        <f>ROUND(I148*H148,2)</f>
        <v>0</v>
      </c>
      <c r="K148" s="240" t="s">
        <v>175</v>
      </c>
      <c r="L148" s="245"/>
      <c r="M148" s="246" t="s">
        <v>19</v>
      </c>
      <c r="N148" s="247" t="s">
        <v>40</v>
      </c>
      <c r="O148" s="84"/>
      <c r="P148" s="210">
        <f>O148*H148</f>
        <v>0</v>
      </c>
      <c r="Q148" s="210">
        <v>0.001</v>
      </c>
      <c r="R148" s="210">
        <f>Q148*H148</f>
        <v>0.0076829999999999997</v>
      </c>
      <c r="S148" s="210">
        <v>0</v>
      </c>
      <c r="T148" s="211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2" t="s">
        <v>154</v>
      </c>
      <c r="AT148" s="212" t="s">
        <v>234</v>
      </c>
      <c r="AU148" s="212" t="s">
        <v>79</v>
      </c>
      <c r="AY148" s="17" t="s">
        <v>108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7" t="s">
        <v>74</v>
      </c>
      <c r="BK148" s="213">
        <f>ROUND(I148*H148,2)</f>
        <v>0</v>
      </c>
      <c r="BL148" s="17" t="s">
        <v>131</v>
      </c>
      <c r="BM148" s="212" t="s">
        <v>529</v>
      </c>
    </row>
    <row r="149" s="13" customFormat="1">
      <c r="A149" s="13"/>
      <c r="B149" s="227"/>
      <c r="C149" s="228"/>
      <c r="D149" s="219" t="s">
        <v>178</v>
      </c>
      <c r="E149" s="229" t="s">
        <v>19</v>
      </c>
      <c r="F149" s="230" t="s">
        <v>530</v>
      </c>
      <c r="G149" s="228"/>
      <c r="H149" s="231">
        <v>7.6829999999999998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178</v>
      </c>
      <c r="AU149" s="237" t="s">
        <v>79</v>
      </c>
      <c r="AV149" s="13" t="s">
        <v>79</v>
      </c>
      <c r="AW149" s="13" t="s">
        <v>31</v>
      </c>
      <c r="AX149" s="13" t="s">
        <v>74</v>
      </c>
      <c r="AY149" s="237" t="s">
        <v>108</v>
      </c>
    </row>
    <row r="150" s="2" customFormat="1" ht="16.5" customHeight="1">
      <c r="A150" s="38"/>
      <c r="B150" s="39"/>
      <c r="C150" s="238" t="s">
        <v>294</v>
      </c>
      <c r="D150" s="238" t="s">
        <v>234</v>
      </c>
      <c r="E150" s="239" t="s">
        <v>531</v>
      </c>
      <c r="F150" s="240" t="s">
        <v>532</v>
      </c>
      <c r="G150" s="241" t="s">
        <v>528</v>
      </c>
      <c r="H150" s="242">
        <v>76.828000000000003</v>
      </c>
      <c r="I150" s="243"/>
      <c r="J150" s="244">
        <f>ROUND(I150*H150,2)</f>
        <v>0</v>
      </c>
      <c r="K150" s="240" t="s">
        <v>19</v>
      </c>
      <c r="L150" s="245"/>
      <c r="M150" s="246" t="s">
        <v>19</v>
      </c>
      <c r="N150" s="247" t="s">
        <v>40</v>
      </c>
      <c r="O150" s="84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2" t="s">
        <v>154</v>
      </c>
      <c r="AT150" s="212" t="s">
        <v>234</v>
      </c>
      <c r="AU150" s="212" t="s">
        <v>79</v>
      </c>
      <c r="AY150" s="17" t="s">
        <v>108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17" t="s">
        <v>74</v>
      </c>
      <c r="BK150" s="213">
        <f>ROUND(I150*H150,2)</f>
        <v>0</v>
      </c>
      <c r="BL150" s="17" t="s">
        <v>131</v>
      </c>
      <c r="BM150" s="212" t="s">
        <v>533</v>
      </c>
    </row>
    <row r="151" s="13" customFormat="1">
      <c r="A151" s="13"/>
      <c r="B151" s="227"/>
      <c r="C151" s="228"/>
      <c r="D151" s="219" t="s">
        <v>178</v>
      </c>
      <c r="E151" s="229" t="s">
        <v>19</v>
      </c>
      <c r="F151" s="230" t="s">
        <v>534</v>
      </c>
      <c r="G151" s="228"/>
      <c r="H151" s="231">
        <v>76.828000000000003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178</v>
      </c>
      <c r="AU151" s="237" t="s">
        <v>79</v>
      </c>
      <c r="AV151" s="13" t="s">
        <v>79</v>
      </c>
      <c r="AW151" s="13" t="s">
        <v>31</v>
      </c>
      <c r="AX151" s="13" t="s">
        <v>74</v>
      </c>
      <c r="AY151" s="237" t="s">
        <v>108</v>
      </c>
    </row>
    <row r="152" s="2" customFormat="1" ht="24.15" customHeight="1">
      <c r="A152" s="38"/>
      <c r="B152" s="39"/>
      <c r="C152" s="201" t="s">
        <v>298</v>
      </c>
      <c r="D152" s="201" t="s">
        <v>111</v>
      </c>
      <c r="E152" s="202" t="s">
        <v>535</v>
      </c>
      <c r="F152" s="203" t="s">
        <v>536</v>
      </c>
      <c r="G152" s="204" t="s">
        <v>174</v>
      </c>
      <c r="H152" s="205">
        <v>384.13999999999999</v>
      </c>
      <c r="I152" s="206"/>
      <c r="J152" s="207">
        <f>ROUND(I152*H152,2)</f>
        <v>0</v>
      </c>
      <c r="K152" s="203" t="s">
        <v>175</v>
      </c>
      <c r="L152" s="44"/>
      <c r="M152" s="208" t="s">
        <v>19</v>
      </c>
      <c r="N152" s="209" t="s">
        <v>40</v>
      </c>
      <c r="O152" s="84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1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2" t="s">
        <v>131</v>
      </c>
      <c r="AT152" s="212" t="s">
        <v>111</v>
      </c>
      <c r="AU152" s="212" t="s">
        <v>79</v>
      </c>
      <c r="AY152" s="17" t="s">
        <v>108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17" t="s">
        <v>74</v>
      </c>
      <c r="BK152" s="213">
        <f>ROUND(I152*H152,2)</f>
        <v>0</v>
      </c>
      <c r="BL152" s="17" t="s">
        <v>131</v>
      </c>
      <c r="BM152" s="212" t="s">
        <v>537</v>
      </c>
    </row>
    <row r="153" s="2" customFormat="1">
      <c r="A153" s="38"/>
      <c r="B153" s="39"/>
      <c r="C153" s="40"/>
      <c r="D153" s="214" t="s">
        <v>118</v>
      </c>
      <c r="E153" s="40"/>
      <c r="F153" s="215" t="s">
        <v>538</v>
      </c>
      <c r="G153" s="40"/>
      <c r="H153" s="40"/>
      <c r="I153" s="216"/>
      <c r="J153" s="40"/>
      <c r="K153" s="40"/>
      <c r="L153" s="44"/>
      <c r="M153" s="217"/>
      <c r="N153" s="218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118</v>
      </c>
      <c r="AU153" s="17" t="s">
        <v>79</v>
      </c>
    </row>
    <row r="154" s="13" customFormat="1">
      <c r="A154" s="13"/>
      <c r="B154" s="227"/>
      <c r="C154" s="228"/>
      <c r="D154" s="219" t="s">
        <v>178</v>
      </c>
      <c r="E154" s="229" t="s">
        <v>19</v>
      </c>
      <c r="F154" s="230" t="s">
        <v>539</v>
      </c>
      <c r="G154" s="228"/>
      <c r="H154" s="231">
        <v>384.13999999999999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178</v>
      </c>
      <c r="AU154" s="237" t="s">
        <v>79</v>
      </c>
      <c r="AV154" s="13" t="s">
        <v>79</v>
      </c>
      <c r="AW154" s="13" t="s">
        <v>31</v>
      </c>
      <c r="AX154" s="13" t="s">
        <v>74</v>
      </c>
      <c r="AY154" s="237" t="s">
        <v>108</v>
      </c>
    </row>
    <row r="155" s="2" customFormat="1" ht="24.15" customHeight="1">
      <c r="A155" s="38"/>
      <c r="B155" s="39"/>
      <c r="C155" s="201" t="s">
        <v>301</v>
      </c>
      <c r="D155" s="201" t="s">
        <v>111</v>
      </c>
      <c r="E155" s="202" t="s">
        <v>540</v>
      </c>
      <c r="F155" s="203" t="s">
        <v>541</v>
      </c>
      <c r="G155" s="204" t="s">
        <v>174</v>
      </c>
      <c r="H155" s="205">
        <v>384.13999999999999</v>
      </c>
      <c r="I155" s="206"/>
      <c r="J155" s="207">
        <f>ROUND(I155*H155,2)</f>
        <v>0</v>
      </c>
      <c r="K155" s="203" t="s">
        <v>175</v>
      </c>
      <c r="L155" s="44"/>
      <c r="M155" s="208" t="s">
        <v>19</v>
      </c>
      <c r="N155" s="209" t="s">
        <v>40</v>
      </c>
      <c r="O155" s="84"/>
      <c r="P155" s="210">
        <f>O155*H155</f>
        <v>0</v>
      </c>
      <c r="Q155" s="210">
        <v>0</v>
      </c>
      <c r="R155" s="210">
        <f>Q155*H155</f>
        <v>0</v>
      </c>
      <c r="S155" s="210">
        <v>0</v>
      </c>
      <c r="T155" s="211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2" t="s">
        <v>131</v>
      </c>
      <c r="AT155" s="212" t="s">
        <v>111</v>
      </c>
      <c r="AU155" s="212" t="s">
        <v>79</v>
      </c>
      <c r="AY155" s="17" t="s">
        <v>108</v>
      </c>
      <c r="BE155" s="213">
        <f>IF(N155="základní",J155,0)</f>
        <v>0</v>
      </c>
      <c r="BF155" s="213">
        <f>IF(N155="snížená",J155,0)</f>
        <v>0</v>
      </c>
      <c r="BG155" s="213">
        <f>IF(N155="zákl. přenesená",J155,0)</f>
        <v>0</v>
      </c>
      <c r="BH155" s="213">
        <f>IF(N155="sníž. přenesená",J155,0)</f>
        <v>0</v>
      </c>
      <c r="BI155" s="213">
        <f>IF(N155="nulová",J155,0)</f>
        <v>0</v>
      </c>
      <c r="BJ155" s="17" t="s">
        <v>74</v>
      </c>
      <c r="BK155" s="213">
        <f>ROUND(I155*H155,2)</f>
        <v>0</v>
      </c>
      <c r="BL155" s="17" t="s">
        <v>131</v>
      </c>
      <c r="BM155" s="212" t="s">
        <v>542</v>
      </c>
    </row>
    <row r="156" s="2" customFormat="1">
      <c r="A156" s="38"/>
      <c r="B156" s="39"/>
      <c r="C156" s="40"/>
      <c r="D156" s="214" t="s">
        <v>118</v>
      </c>
      <c r="E156" s="40"/>
      <c r="F156" s="215" t="s">
        <v>543</v>
      </c>
      <c r="G156" s="40"/>
      <c r="H156" s="40"/>
      <c r="I156" s="216"/>
      <c r="J156" s="40"/>
      <c r="K156" s="40"/>
      <c r="L156" s="44"/>
      <c r="M156" s="217"/>
      <c r="N156" s="218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118</v>
      </c>
      <c r="AU156" s="17" t="s">
        <v>79</v>
      </c>
    </row>
    <row r="157" s="12" customFormat="1" ht="22.8" customHeight="1">
      <c r="A157" s="12"/>
      <c r="B157" s="185"/>
      <c r="C157" s="186"/>
      <c r="D157" s="187" t="s">
        <v>68</v>
      </c>
      <c r="E157" s="199" t="s">
        <v>79</v>
      </c>
      <c r="F157" s="199" t="s">
        <v>544</v>
      </c>
      <c r="G157" s="186"/>
      <c r="H157" s="186"/>
      <c r="I157" s="189"/>
      <c r="J157" s="200">
        <f>BK157</f>
        <v>0</v>
      </c>
      <c r="K157" s="186"/>
      <c r="L157" s="191"/>
      <c r="M157" s="192"/>
      <c r="N157" s="193"/>
      <c r="O157" s="193"/>
      <c r="P157" s="194">
        <f>SUM(P158:P187)</f>
        <v>0</v>
      </c>
      <c r="Q157" s="193"/>
      <c r="R157" s="194">
        <f>SUM(R158:R187)</f>
        <v>37.343730809999997</v>
      </c>
      <c r="S157" s="193"/>
      <c r="T157" s="195">
        <f>SUM(T158:T187)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96" t="s">
        <v>74</v>
      </c>
      <c r="AT157" s="197" t="s">
        <v>68</v>
      </c>
      <c r="AU157" s="197" t="s">
        <v>74</v>
      </c>
      <c r="AY157" s="196" t="s">
        <v>108</v>
      </c>
      <c r="BK157" s="198">
        <f>SUM(BK158:BK187)</f>
        <v>0</v>
      </c>
    </row>
    <row r="158" s="2" customFormat="1" ht="16.5" customHeight="1">
      <c r="A158" s="38"/>
      <c r="B158" s="39"/>
      <c r="C158" s="201" t="s">
        <v>308</v>
      </c>
      <c r="D158" s="201" t="s">
        <v>111</v>
      </c>
      <c r="E158" s="202" t="s">
        <v>545</v>
      </c>
      <c r="F158" s="203" t="s">
        <v>546</v>
      </c>
      <c r="G158" s="204" t="s">
        <v>406</v>
      </c>
      <c r="H158" s="205">
        <v>19</v>
      </c>
      <c r="I158" s="206"/>
      <c r="J158" s="207">
        <f>ROUND(I158*H158,2)</f>
        <v>0</v>
      </c>
      <c r="K158" s="203" t="s">
        <v>175</v>
      </c>
      <c r="L158" s="44"/>
      <c r="M158" s="208" t="s">
        <v>19</v>
      </c>
      <c r="N158" s="209" t="s">
        <v>40</v>
      </c>
      <c r="O158" s="84"/>
      <c r="P158" s="210">
        <f>O158*H158</f>
        <v>0</v>
      </c>
      <c r="Q158" s="210">
        <v>0.00033</v>
      </c>
      <c r="R158" s="210">
        <f>Q158*H158</f>
        <v>0.0062699999999999995</v>
      </c>
      <c r="S158" s="210">
        <v>0</v>
      </c>
      <c r="T158" s="211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2" t="s">
        <v>131</v>
      </c>
      <c r="AT158" s="212" t="s">
        <v>111</v>
      </c>
      <c r="AU158" s="212" t="s">
        <v>79</v>
      </c>
      <c r="AY158" s="17" t="s">
        <v>108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7" t="s">
        <v>74</v>
      </c>
      <c r="BK158" s="213">
        <f>ROUND(I158*H158,2)</f>
        <v>0</v>
      </c>
      <c r="BL158" s="17" t="s">
        <v>131</v>
      </c>
      <c r="BM158" s="212" t="s">
        <v>547</v>
      </c>
    </row>
    <row r="159" s="2" customFormat="1">
      <c r="A159" s="38"/>
      <c r="B159" s="39"/>
      <c r="C159" s="40"/>
      <c r="D159" s="214" t="s">
        <v>118</v>
      </c>
      <c r="E159" s="40"/>
      <c r="F159" s="215" t="s">
        <v>548</v>
      </c>
      <c r="G159" s="40"/>
      <c r="H159" s="40"/>
      <c r="I159" s="216"/>
      <c r="J159" s="40"/>
      <c r="K159" s="40"/>
      <c r="L159" s="44"/>
      <c r="M159" s="217"/>
      <c r="N159" s="218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118</v>
      </c>
      <c r="AU159" s="17" t="s">
        <v>79</v>
      </c>
    </row>
    <row r="160" s="2" customFormat="1">
      <c r="A160" s="38"/>
      <c r="B160" s="39"/>
      <c r="C160" s="40"/>
      <c r="D160" s="219" t="s">
        <v>124</v>
      </c>
      <c r="E160" s="40"/>
      <c r="F160" s="220" t="s">
        <v>549</v>
      </c>
      <c r="G160" s="40"/>
      <c r="H160" s="40"/>
      <c r="I160" s="216"/>
      <c r="J160" s="40"/>
      <c r="K160" s="40"/>
      <c r="L160" s="44"/>
      <c r="M160" s="217"/>
      <c r="N160" s="218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124</v>
      </c>
      <c r="AU160" s="17" t="s">
        <v>79</v>
      </c>
    </row>
    <row r="161" s="2" customFormat="1" ht="24.15" customHeight="1">
      <c r="A161" s="38"/>
      <c r="B161" s="39"/>
      <c r="C161" s="201" t="s">
        <v>313</v>
      </c>
      <c r="D161" s="201" t="s">
        <v>111</v>
      </c>
      <c r="E161" s="202" t="s">
        <v>550</v>
      </c>
      <c r="F161" s="203" t="s">
        <v>551</v>
      </c>
      <c r="G161" s="204" t="s">
        <v>174</v>
      </c>
      <c r="H161" s="205">
        <v>81</v>
      </c>
      <c r="I161" s="206"/>
      <c r="J161" s="207">
        <f>ROUND(I161*H161,2)</f>
        <v>0</v>
      </c>
      <c r="K161" s="203" t="s">
        <v>175</v>
      </c>
      <c r="L161" s="44"/>
      <c r="M161" s="208" t="s">
        <v>19</v>
      </c>
      <c r="N161" s="209" t="s">
        <v>40</v>
      </c>
      <c r="O161" s="84"/>
      <c r="P161" s="210">
        <f>O161*H161</f>
        <v>0</v>
      </c>
      <c r="Q161" s="210">
        <v>0.00013999999999999999</v>
      </c>
      <c r="R161" s="210">
        <f>Q161*H161</f>
        <v>0.011339999999999999</v>
      </c>
      <c r="S161" s="210">
        <v>0</v>
      </c>
      <c r="T161" s="211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2" t="s">
        <v>131</v>
      </c>
      <c r="AT161" s="212" t="s">
        <v>111</v>
      </c>
      <c r="AU161" s="212" t="s">
        <v>79</v>
      </c>
      <c r="AY161" s="17" t="s">
        <v>108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7" t="s">
        <v>74</v>
      </c>
      <c r="BK161" s="213">
        <f>ROUND(I161*H161,2)</f>
        <v>0</v>
      </c>
      <c r="BL161" s="17" t="s">
        <v>131</v>
      </c>
      <c r="BM161" s="212" t="s">
        <v>552</v>
      </c>
    </row>
    <row r="162" s="2" customFormat="1">
      <c r="A162" s="38"/>
      <c r="B162" s="39"/>
      <c r="C162" s="40"/>
      <c r="D162" s="214" t="s">
        <v>118</v>
      </c>
      <c r="E162" s="40"/>
      <c r="F162" s="215" t="s">
        <v>553</v>
      </c>
      <c r="G162" s="40"/>
      <c r="H162" s="40"/>
      <c r="I162" s="216"/>
      <c r="J162" s="40"/>
      <c r="K162" s="40"/>
      <c r="L162" s="44"/>
      <c r="M162" s="217"/>
      <c r="N162" s="218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118</v>
      </c>
      <c r="AU162" s="17" t="s">
        <v>79</v>
      </c>
    </row>
    <row r="163" s="13" customFormat="1">
      <c r="A163" s="13"/>
      <c r="B163" s="227"/>
      <c r="C163" s="228"/>
      <c r="D163" s="219" t="s">
        <v>178</v>
      </c>
      <c r="E163" s="229" t="s">
        <v>19</v>
      </c>
      <c r="F163" s="230" t="s">
        <v>554</v>
      </c>
      <c r="G163" s="228"/>
      <c r="H163" s="231">
        <v>81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178</v>
      </c>
      <c r="AU163" s="237" t="s">
        <v>79</v>
      </c>
      <c r="AV163" s="13" t="s">
        <v>79</v>
      </c>
      <c r="AW163" s="13" t="s">
        <v>31</v>
      </c>
      <c r="AX163" s="13" t="s">
        <v>74</v>
      </c>
      <c r="AY163" s="237" t="s">
        <v>108</v>
      </c>
    </row>
    <row r="164" s="2" customFormat="1" ht="16.5" customHeight="1">
      <c r="A164" s="38"/>
      <c r="B164" s="39"/>
      <c r="C164" s="238" t="s">
        <v>318</v>
      </c>
      <c r="D164" s="238" t="s">
        <v>234</v>
      </c>
      <c r="E164" s="239" t="s">
        <v>555</v>
      </c>
      <c r="F164" s="240" t="s">
        <v>556</v>
      </c>
      <c r="G164" s="241" t="s">
        <v>174</v>
      </c>
      <c r="H164" s="242">
        <v>95.944999999999993</v>
      </c>
      <c r="I164" s="243"/>
      <c r="J164" s="244">
        <f>ROUND(I164*H164,2)</f>
        <v>0</v>
      </c>
      <c r="K164" s="240" t="s">
        <v>175</v>
      </c>
      <c r="L164" s="245"/>
      <c r="M164" s="246" t="s">
        <v>19</v>
      </c>
      <c r="N164" s="247" t="s">
        <v>40</v>
      </c>
      <c r="O164" s="84"/>
      <c r="P164" s="210">
        <f>O164*H164</f>
        <v>0</v>
      </c>
      <c r="Q164" s="210">
        <v>0.00025000000000000001</v>
      </c>
      <c r="R164" s="210">
        <f>Q164*H164</f>
        <v>0.023986249999999997</v>
      </c>
      <c r="S164" s="210">
        <v>0</v>
      </c>
      <c r="T164" s="211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2" t="s">
        <v>154</v>
      </c>
      <c r="AT164" s="212" t="s">
        <v>234</v>
      </c>
      <c r="AU164" s="212" t="s">
        <v>79</v>
      </c>
      <c r="AY164" s="17" t="s">
        <v>108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17" t="s">
        <v>74</v>
      </c>
      <c r="BK164" s="213">
        <f>ROUND(I164*H164,2)</f>
        <v>0</v>
      </c>
      <c r="BL164" s="17" t="s">
        <v>131</v>
      </c>
      <c r="BM164" s="212" t="s">
        <v>557</v>
      </c>
    </row>
    <row r="165" s="13" customFormat="1">
      <c r="A165" s="13"/>
      <c r="B165" s="227"/>
      <c r="C165" s="228"/>
      <c r="D165" s="219" t="s">
        <v>178</v>
      </c>
      <c r="E165" s="228"/>
      <c r="F165" s="230" t="s">
        <v>558</v>
      </c>
      <c r="G165" s="228"/>
      <c r="H165" s="231">
        <v>95.944999999999993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178</v>
      </c>
      <c r="AU165" s="237" t="s">
        <v>79</v>
      </c>
      <c r="AV165" s="13" t="s">
        <v>79</v>
      </c>
      <c r="AW165" s="13" t="s">
        <v>4</v>
      </c>
      <c r="AX165" s="13" t="s">
        <v>74</v>
      </c>
      <c r="AY165" s="237" t="s">
        <v>108</v>
      </c>
    </row>
    <row r="166" s="2" customFormat="1" ht="24.15" customHeight="1">
      <c r="A166" s="38"/>
      <c r="B166" s="39"/>
      <c r="C166" s="201" t="s">
        <v>324</v>
      </c>
      <c r="D166" s="201" t="s">
        <v>111</v>
      </c>
      <c r="E166" s="202" t="s">
        <v>559</v>
      </c>
      <c r="F166" s="203" t="s">
        <v>560</v>
      </c>
      <c r="G166" s="204" t="s">
        <v>186</v>
      </c>
      <c r="H166" s="205">
        <v>0.53900000000000003</v>
      </c>
      <c r="I166" s="206"/>
      <c r="J166" s="207">
        <f>ROUND(I166*H166,2)</f>
        <v>0</v>
      </c>
      <c r="K166" s="203" t="s">
        <v>175</v>
      </c>
      <c r="L166" s="44"/>
      <c r="M166" s="208" t="s">
        <v>19</v>
      </c>
      <c r="N166" s="209" t="s">
        <v>40</v>
      </c>
      <c r="O166" s="84"/>
      <c r="P166" s="210">
        <f>O166*H166</f>
        <v>0</v>
      </c>
      <c r="Q166" s="210">
        <v>2.50352</v>
      </c>
      <c r="R166" s="210">
        <f>Q166*H166</f>
        <v>1.34939728</v>
      </c>
      <c r="S166" s="210">
        <v>0</v>
      </c>
      <c r="T166" s="211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2" t="s">
        <v>131</v>
      </c>
      <c r="AT166" s="212" t="s">
        <v>111</v>
      </c>
      <c r="AU166" s="212" t="s">
        <v>79</v>
      </c>
      <c r="AY166" s="17" t="s">
        <v>108</v>
      </c>
      <c r="BE166" s="213">
        <f>IF(N166="základní",J166,0)</f>
        <v>0</v>
      </c>
      <c r="BF166" s="213">
        <f>IF(N166="snížená",J166,0)</f>
        <v>0</v>
      </c>
      <c r="BG166" s="213">
        <f>IF(N166="zákl. přenesená",J166,0)</f>
        <v>0</v>
      </c>
      <c r="BH166" s="213">
        <f>IF(N166="sníž. přenesená",J166,0)</f>
        <v>0</v>
      </c>
      <c r="BI166" s="213">
        <f>IF(N166="nulová",J166,0)</f>
        <v>0</v>
      </c>
      <c r="BJ166" s="17" t="s">
        <v>74</v>
      </c>
      <c r="BK166" s="213">
        <f>ROUND(I166*H166,2)</f>
        <v>0</v>
      </c>
      <c r="BL166" s="17" t="s">
        <v>131</v>
      </c>
      <c r="BM166" s="212" t="s">
        <v>561</v>
      </c>
    </row>
    <row r="167" s="2" customFormat="1">
      <c r="A167" s="38"/>
      <c r="B167" s="39"/>
      <c r="C167" s="40"/>
      <c r="D167" s="214" t="s">
        <v>118</v>
      </c>
      <c r="E167" s="40"/>
      <c r="F167" s="215" t="s">
        <v>562</v>
      </c>
      <c r="G167" s="40"/>
      <c r="H167" s="40"/>
      <c r="I167" s="216"/>
      <c r="J167" s="40"/>
      <c r="K167" s="40"/>
      <c r="L167" s="44"/>
      <c r="M167" s="217"/>
      <c r="N167" s="218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118</v>
      </c>
      <c r="AU167" s="17" t="s">
        <v>79</v>
      </c>
    </row>
    <row r="168" s="2" customFormat="1">
      <c r="A168" s="38"/>
      <c r="B168" s="39"/>
      <c r="C168" s="40"/>
      <c r="D168" s="219" t="s">
        <v>124</v>
      </c>
      <c r="E168" s="40"/>
      <c r="F168" s="220" t="s">
        <v>563</v>
      </c>
      <c r="G168" s="40"/>
      <c r="H168" s="40"/>
      <c r="I168" s="216"/>
      <c r="J168" s="40"/>
      <c r="K168" s="40"/>
      <c r="L168" s="44"/>
      <c r="M168" s="217"/>
      <c r="N168" s="218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124</v>
      </c>
      <c r="AU168" s="17" t="s">
        <v>79</v>
      </c>
    </row>
    <row r="169" s="13" customFormat="1">
      <c r="A169" s="13"/>
      <c r="B169" s="227"/>
      <c r="C169" s="228"/>
      <c r="D169" s="219" t="s">
        <v>178</v>
      </c>
      <c r="E169" s="229" t="s">
        <v>19</v>
      </c>
      <c r="F169" s="230" t="s">
        <v>564</v>
      </c>
      <c r="G169" s="228"/>
      <c r="H169" s="231">
        <v>0.53900000000000003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178</v>
      </c>
      <c r="AU169" s="237" t="s">
        <v>79</v>
      </c>
      <c r="AV169" s="13" t="s">
        <v>79</v>
      </c>
      <c r="AW169" s="13" t="s">
        <v>31</v>
      </c>
      <c r="AX169" s="13" t="s">
        <v>74</v>
      </c>
      <c r="AY169" s="237" t="s">
        <v>108</v>
      </c>
    </row>
    <row r="170" s="2" customFormat="1" ht="16.5" customHeight="1">
      <c r="A170" s="38"/>
      <c r="B170" s="39"/>
      <c r="C170" s="201" t="s">
        <v>329</v>
      </c>
      <c r="D170" s="201" t="s">
        <v>111</v>
      </c>
      <c r="E170" s="202" t="s">
        <v>565</v>
      </c>
      <c r="F170" s="203" t="s">
        <v>566</v>
      </c>
      <c r="G170" s="204" t="s">
        <v>186</v>
      </c>
      <c r="H170" s="205">
        <v>13.209</v>
      </c>
      <c r="I170" s="206"/>
      <c r="J170" s="207">
        <f>ROUND(I170*H170,2)</f>
        <v>0</v>
      </c>
      <c r="K170" s="203" t="s">
        <v>175</v>
      </c>
      <c r="L170" s="44"/>
      <c r="M170" s="208" t="s">
        <v>19</v>
      </c>
      <c r="N170" s="209" t="s">
        <v>40</v>
      </c>
      <c r="O170" s="84"/>
      <c r="P170" s="210">
        <f>O170*H170</f>
        <v>0</v>
      </c>
      <c r="Q170" s="210">
        <v>2.5505399999999998</v>
      </c>
      <c r="R170" s="210">
        <f>Q170*H170</f>
        <v>33.690082859999997</v>
      </c>
      <c r="S170" s="210">
        <v>0</v>
      </c>
      <c r="T170" s="211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2" t="s">
        <v>131</v>
      </c>
      <c r="AT170" s="212" t="s">
        <v>111</v>
      </c>
      <c r="AU170" s="212" t="s">
        <v>79</v>
      </c>
      <c r="AY170" s="17" t="s">
        <v>108</v>
      </c>
      <c r="BE170" s="213">
        <f>IF(N170="základní",J170,0)</f>
        <v>0</v>
      </c>
      <c r="BF170" s="213">
        <f>IF(N170="snížená",J170,0)</f>
        <v>0</v>
      </c>
      <c r="BG170" s="213">
        <f>IF(N170="zákl. přenesená",J170,0)</f>
        <v>0</v>
      </c>
      <c r="BH170" s="213">
        <f>IF(N170="sníž. přenesená",J170,0)</f>
        <v>0</v>
      </c>
      <c r="BI170" s="213">
        <f>IF(N170="nulová",J170,0)</f>
        <v>0</v>
      </c>
      <c r="BJ170" s="17" t="s">
        <v>74</v>
      </c>
      <c r="BK170" s="213">
        <f>ROUND(I170*H170,2)</f>
        <v>0</v>
      </c>
      <c r="BL170" s="17" t="s">
        <v>131</v>
      </c>
      <c r="BM170" s="212" t="s">
        <v>567</v>
      </c>
    </row>
    <row r="171" s="2" customFormat="1">
      <c r="A171" s="38"/>
      <c r="B171" s="39"/>
      <c r="C171" s="40"/>
      <c r="D171" s="214" t="s">
        <v>118</v>
      </c>
      <c r="E171" s="40"/>
      <c r="F171" s="215" t="s">
        <v>568</v>
      </c>
      <c r="G171" s="40"/>
      <c r="H171" s="40"/>
      <c r="I171" s="216"/>
      <c r="J171" s="40"/>
      <c r="K171" s="40"/>
      <c r="L171" s="44"/>
      <c r="M171" s="217"/>
      <c r="N171" s="218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118</v>
      </c>
      <c r="AU171" s="17" t="s">
        <v>79</v>
      </c>
    </row>
    <row r="172" s="13" customFormat="1">
      <c r="A172" s="13"/>
      <c r="B172" s="227"/>
      <c r="C172" s="228"/>
      <c r="D172" s="219" t="s">
        <v>178</v>
      </c>
      <c r="E172" s="229" t="s">
        <v>19</v>
      </c>
      <c r="F172" s="230" t="s">
        <v>569</v>
      </c>
      <c r="G172" s="228"/>
      <c r="H172" s="231">
        <v>13.209</v>
      </c>
      <c r="I172" s="232"/>
      <c r="J172" s="228"/>
      <c r="K172" s="228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178</v>
      </c>
      <c r="AU172" s="237" t="s">
        <v>79</v>
      </c>
      <c r="AV172" s="13" t="s">
        <v>79</v>
      </c>
      <c r="AW172" s="13" t="s">
        <v>31</v>
      </c>
      <c r="AX172" s="13" t="s">
        <v>74</v>
      </c>
      <c r="AY172" s="237" t="s">
        <v>108</v>
      </c>
    </row>
    <row r="173" s="2" customFormat="1" ht="16.5" customHeight="1">
      <c r="A173" s="38"/>
      <c r="B173" s="39"/>
      <c r="C173" s="201" t="s">
        <v>335</v>
      </c>
      <c r="D173" s="201" t="s">
        <v>111</v>
      </c>
      <c r="E173" s="202" t="s">
        <v>570</v>
      </c>
      <c r="F173" s="203" t="s">
        <v>571</v>
      </c>
      <c r="G173" s="204" t="s">
        <v>174</v>
      </c>
      <c r="H173" s="205">
        <v>17.238</v>
      </c>
      <c r="I173" s="206"/>
      <c r="J173" s="207">
        <f>ROUND(I173*H173,2)</f>
        <v>0</v>
      </c>
      <c r="K173" s="203" t="s">
        <v>175</v>
      </c>
      <c r="L173" s="44"/>
      <c r="M173" s="208" t="s">
        <v>19</v>
      </c>
      <c r="N173" s="209" t="s">
        <v>40</v>
      </c>
      <c r="O173" s="84"/>
      <c r="P173" s="210">
        <f>O173*H173</f>
        <v>0</v>
      </c>
      <c r="Q173" s="210">
        <v>0.0029399999999999999</v>
      </c>
      <c r="R173" s="210">
        <f>Q173*H173</f>
        <v>0.050679719999999998</v>
      </c>
      <c r="S173" s="210">
        <v>0</v>
      </c>
      <c r="T173" s="211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2" t="s">
        <v>131</v>
      </c>
      <c r="AT173" s="212" t="s">
        <v>111</v>
      </c>
      <c r="AU173" s="212" t="s">
        <v>79</v>
      </c>
      <c r="AY173" s="17" t="s">
        <v>108</v>
      </c>
      <c r="BE173" s="213">
        <f>IF(N173="základní",J173,0)</f>
        <v>0</v>
      </c>
      <c r="BF173" s="213">
        <f>IF(N173="snížená",J173,0)</f>
        <v>0</v>
      </c>
      <c r="BG173" s="213">
        <f>IF(N173="zákl. přenesená",J173,0)</f>
        <v>0</v>
      </c>
      <c r="BH173" s="213">
        <f>IF(N173="sníž. přenesená",J173,0)</f>
        <v>0</v>
      </c>
      <c r="BI173" s="213">
        <f>IF(N173="nulová",J173,0)</f>
        <v>0</v>
      </c>
      <c r="BJ173" s="17" t="s">
        <v>74</v>
      </c>
      <c r="BK173" s="213">
        <f>ROUND(I173*H173,2)</f>
        <v>0</v>
      </c>
      <c r="BL173" s="17" t="s">
        <v>131</v>
      </c>
      <c r="BM173" s="212" t="s">
        <v>572</v>
      </c>
    </row>
    <row r="174" s="2" customFormat="1">
      <c r="A174" s="38"/>
      <c r="B174" s="39"/>
      <c r="C174" s="40"/>
      <c r="D174" s="214" t="s">
        <v>118</v>
      </c>
      <c r="E174" s="40"/>
      <c r="F174" s="215" t="s">
        <v>573</v>
      </c>
      <c r="G174" s="40"/>
      <c r="H174" s="40"/>
      <c r="I174" s="216"/>
      <c r="J174" s="40"/>
      <c r="K174" s="40"/>
      <c r="L174" s="44"/>
      <c r="M174" s="217"/>
      <c r="N174" s="218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118</v>
      </c>
      <c r="AU174" s="17" t="s">
        <v>79</v>
      </c>
    </row>
    <row r="175" s="13" customFormat="1">
      <c r="A175" s="13"/>
      <c r="B175" s="227"/>
      <c r="C175" s="228"/>
      <c r="D175" s="219" t="s">
        <v>178</v>
      </c>
      <c r="E175" s="229" t="s">
        <v>19</v>
      </c>
      <c r="F175" s="230" t="s">
        <v>574</v>
      </c>
      <c r="G175" s="228"/>
      <c r="H175" s="231">
        <v>17.238</v>
      </c>
      <c r="I175" s="232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178</v>
      </c>
      <c r="AU175" s="237" t="s">
        <v>79</v>
      </c>
      <c r="AV175" s="13" t="s">
        <v>79</v>
      </c>
      <c r="AW175" s="13" t="s">
        <v>31</v>
      </c>
      <c r="AX175" s="13" t="s">
        <v>74</v>
      </c>
      <c r="AY175" s="237" t="s">
        <v>108</v>
      </c>
    </row>
    <row r="176" s="2" customFormat="1" ht="16.5" customHeight="1">
      <c r="A176" s="38"/>
      <c r="B176" s="39"/>
      <c r="C176" s="201" t="s">
        <v>340</v>
      </c>
      <c r="D176" s="201" t="s">
        <v>111</v>
      </c>
      <c r="E176" s="202" t="s">
        <v>575</v>
      </c>
      <c r="F176" s="203" t="s">
        <v>576</v>
      </c>
      <c r="G176" s="204" t="s">
        <v>174</v>
      </c>
      <c r="H176" s="205">
        <v>17.238</v>
      </c>
      <c r="I176" s="206"/>
      <c r="J176" s="207">
        <f>ROUND(I176*H176,2)</f>
        <v>0</v>
      </c>
      <c r="K176" s="203" t="s">
        <v>175</v>
      </c>
      <c r="L176" s="44"/>
      <c r="M176" s="208" t="s">
        <v>19</v>
      </c>
      <c r="N176" s="209" t="s">
        <v>40</v>
      </c>
      <c r="O176" s="84"/>
      <c r="P176" s="210">
        <f>O176*H176</f>
        <v>0</v>
      </c>
      <c r="Q176" s="210">
        <v>0</v>
      </c>
      <c r="R176" s="210">
        <f>Q176*H176</f>
        <v>0</v>
      </c>
      <c r="S176" s="210">
        <v>0</v>
      </c>
      <c r="T176" s="211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2" t="s">
        <v>131</v>
      </c>
      <c r="AT176" s="212" t="s">
        <v>111</v>
      </c>
      <c r="AU176" s="212" t="s">
        <v>79</v>
      </c>
      <c r="AY176" s="17" t="s">
        <v>108</v>
      </c>
      <c r="BE176" s="213">
        <f>IF(N176="základní",J176,0)</f>
        <v>0</v>
      </c>
      <c r="BF176" s="213">
        <f>IF(N176="snížená",J176,0)</f>
        <v>0</v>
      </c>
      <c r="BG176" s="213">
        <f>IF(N176="zákl. přenesená",J176,0)</f>
        <v>0</v>
      </c>
      <c r="BH176" s="213">
        <f>IF(N176="sníž. přenesená",J176,0)</f>
        <v>0</v>
      </c>
      <c r="BI176" s="213">
        <f>IF(N176="nulová",J176,0)</f>
        <v>0</v>
      </c>
      <c r="BJ176" s="17" t="s">
        <v>74</v>
      </c>
      <c r="BK176" s="213">
        <f>ROUND(I176*H176,2)</f>
        <v>0</v>
      </c>
      <c r="BL176" s="17" t="s">
        <v>131</v>
      </c>
      <c r="BM176" s="212" t="s">
        <v>577</v>
      </c>
    </row>
    <row r="177" s="2" customFormat="1">
      <c r="A177" s="38"/>
      <c r="B177" s="39"/>
      <c r="C177" s="40"/>
      <c r="D177" s="214" t="s">
        <v>118</v>
      </c>
      <c r="E177" s="40"/>
      <c r="F177" s="215" t="s">
        <v>578</v>
      </c>
      <c r="G177" s="40"/>
      <c r="H177" s="40"/>
      <c r="I177" s="216"/>
      <c r="J177" s="40"/>
      <c r="K177" s="40"/>
      <c r="L177" s="44"/>
      <c r="M177" s="217"/>
      <c r="N177" s="218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118</v>
      </c>
      <c r="AU177" s="17" t="s">
        <v>79</v>
      </c>
    </row>
    <row r="178" s="13" customFormat="1">
      <c r="A178" s="13"/>
      <c r="B178" s="227"/>
      <c r="C178" s="228"/>
      <c r="D178" s="219" t="s">
        <v>178</v>
      </c>
      <c r="E178" s="229" t="s">
        <v>19</v>
      </c>
      <c r="F178" s="230" t="s">
        <v>574</v>
      </c>
      <c r="G178" s="228"/>
      <c r="H178" s="231">
        <v>17.238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178</v>
      </c>
      <c r="AU178" s="237" t="s">
        <v>79</v>
      </c>
      <c r="AV178" s="13" t="s">
        <v>79</v>
      </c>
      <c r="AW178" s="13" t="s">
        <v>31</v>
      </c>
      <c r="AX178" s="13" t="s">
        <v>74</v>
      </c>
      <c r="AY178" s="237" t="s">
        <v>108</v>
      </c>
    </row>
    <row r="179" s="2" customFormat="1" ht="16.5" customHeight="1">
      <c r="A179" s="38"/>
      <c r="B179" s="39"/>
      <c r="C179" s="201" t="s">
        <v>347</v>
      </c>
      <c r="D179" s="201" t="s">
        <v>111</v>
      </c>
      <c r="E179" s="202" t="s">
        <v>579</v>
      </c>
      <c r="F179" s="203" t="s">
        <v>580</v>
      </c>
      <c r="G179" s="204" t="s">
        <v>217</v>
      </c>
      <c r="H179" s="205">
        <v>2.0609999999999999</v>
      </c>
      <c r="I179" s="206"/>
      <c r="J179" s="207">
        <f>ROUND(I179*H179,2)</f>
        <v>0</v>
      </c>
      <c r="K179" s="203" t="s">
        <v>175</v>
      </c>
      <c r="L179" s="44"/>
      <c r="M179" s="208" t="s">
        <v>19</v>
      </c>
      <c r="N179" s="209" t="s">
        <v>40</v>
      </c>
      <c r="O179" s="84"/>
      <c r="P179" s="210">
        <f>O179*H179</f>
        <v>0</v>
      </c>
      <c r="Q179" s="210">
        <v>1.0383</v>
      </c>
      <c r="R179" s="210">
        <f>Q179*H179</f>
        <v>2.1399363</v>
      </c>
      <c r="S179" s="210">
        <v>0</v>
      </c>
      <c r="T179" s="211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2" t="s">
        <v>131</v>
      </c>
      <c r="AT179" s="212" t="s">
        <v>111</v>
      </c>
      <c r="AU179" s="212" t="s">
        <v>79</v>
      </c>
      <c r="AY179" s="17" t="s">
        <v>108</v>
      </c>
      <c r="BE179" s="213">
        <f>IF(N179="základní",J179,0)</f>
        <v>0</v>
      </c>
      <c r="BF179" s="213">
        <f>IF(N179="snížená",J179,0)</f>
        <v>0</v>
      </c>
      <c r="BG179" s="213">
        <f>IF(N179="zákl. přenesená",J179,0)</f>
        <v>0</v>
      </c>
      <c r="BH179" s="213">
        <f>IF(N179="sníž. přenesená",J179,0)</f>
        <v>0</v>
      </c>
      <c r="BI179" s="213">
        <f>IF(N179="nulová",J179,0)</f>
        <v>0</v>
      </c>
      <c r="BJ179" s="17" t="s">
        <v>74</v>
      </c>
      <c r="BK179" s="213">
        <f>ROUND(I179*H179,2)</f>
        <v>0</v>
      </c>
      <c r="BL179" s="17" t="s">
        <v>131</v>
      </c>
      <c r="BM179" s="212" t="s">
        <v>581</v>
      </c>
    </row>
    <row r="180" s="2" customFormat="1">
      <c r="A180" s="38"/>
      <c r="B180" s="39"/>
      <c r="C180" s="40"/>
      <c r="D180" s="214" t="s">
        <v>118</v>
      </c>
      <c r="E180" s="40"/>
      <c r="F180" s="215" t="s">
        <v>582</v>
      </c>
      <c r="G180" s="40"/>
      <c r="H180" s="40"/>
      <c r="I180" s="216"/>
      <c r="J180" s="40"/>
      <c r="K180" s="40"/>
      <c r="L180" s="44"/>
      <c r="M180" s="217"/>
      <c r="N180" s="218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118</v>
      </c>
      <c r="AU180" s="17" t="s">
        <v>79</v>
      </c>
    </row>
    <row r="181" s="13" customFormat="1">
      <c r="A181" s="13"/>
      <c r="B181" s="227"/>
      <c r="C181" s="228"/>
      <c r="D181" s="219" t="s">
        <v>178</v>
      </c>
      <c r="E181" s="229" t="s">
        <v>19</v>
      </c>
      <c r="F181" s="230" t="s">
        <v>583</v>
      </c>
      <c r="G181" s="228"/>
      <c r="H181" s="231">
        <v>2.0609999999999999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178</v>
      </c>
      <c r="AU181" s="237" t="s">
        <v>79</v>
      </c>
      <c r="AV181" s="13" t="s">
        <v>79</v>
      </c>
      <c r="AW181" s="13" t="s">
        <v>31</v>
      </c>
      <c r="AX181" s="13" t="s">
        <v>74</v>
      </c>
      <c r="AY181" s="237" t="s">
        <v>108</v>
      </c>
    </row>
    <row r="182" s="2" customFormat="1" ht="16.5" customHeight="1">
      <c r="A182" s="38"/>
      <c r="B182" s="39"/>
      <c r="C182" s="201" t="s">
        <v>353</v>
      </c>
      <c r="D182" s="201" t="s">
        <v>111</v>
      </c>
      <c r="E182" s="202" t="s">
        <v>584</v>
      </c>
      <c r="F182" s="203" t="s">
        <v>585</v>
      </c>
      <c r="G182" s="204" t="s">
        <v>174</v>
      </c>
      <c r="H182" s="205">
        <v>53.759999999999998</v>
      </c>
      <c r="I182" s="206"/>
      <c r="J182" s="207">
        <f>ROUND(I182*H182,2)</f>
        <v>0</v>
      </c>
      <c r="K182" s="203" t="s">
        <v>175</v>
      </c>
      <c r="L182" s="44"/>
      <c r="M182" s="208" t="s">
        <v>19</v>
      </c>
      <c r="N182" s="209" t="s">
        <v>40</v>
      </c>
      <c r="O182" s="84"/>
      <c r="P182" s="210">
        <f>O182*H182</f>
        <v>0</v>
      </c>
      <c r="Q182" s="210">
        <v>0.0012999999999999999</v>
      </c>
      <c r="R182" s="210">
        <f>Q182*H182</f>
        <v>0.069887999999999992</v>
      </c>
      <c r="S182" s="210">
        <v>0</v>
      </c>
      <c r="T182" s="211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2" t="s">
        <v>131</v>
      </c>
      <c r="AT182" s="212" t="s">
        <v>111</v>
      </c>
      <c r="AU182" s="212" t="s">
        <v>79</v>
      </c>
      <c r="AY182" s="17" t="s">
        <v>108</v>
      </c>
      <c r="BE182" s="213">
        <f>IF(N182="základní",J182,0)</f>
        <v>0</v>
      </c>
      <c r="BF182" s="213">
        <f>IF(N182="snížená",J182,0)</f>
        <v>0</v>
      </c>
      <c r="BG182" s="213">
        <f>IF(N182="zákl. přenesená",J182,0)</f>
        <v>0</v>
      </c>
      <c r="BH182" s="213">
        <f>IF(N182="sníž. přenesená",J182,0)</f>
        <v>0</v>
      </c>
      <c r="BI182" s="213">
        <f>IF(N182="nulová",J182,0)</f>
        <v>0</v>
      </c>
      <c r="BJ182" s="17" t="s">
        <v>74</v>
      </c>
      <c r="BK182" s="213">
        <f>ROUND(I182*H182,2)</f>
        <v>0</v>
      </c>
      <c r="BL182" s="17" t="s">
        <v>131</v>
      </c>
      <c r="BM182" s="212" t="s">
        <v>586</v>
      </c>
    </row>
    <row r="183" s="2" customFormat="1">
      <c r="A183" s="38"/>
      <c r="B183" s="39"/>
      <c r="C183" s="40"/>
      <c r="D183" s="214" t="s">
        <v>118</v>
      </c>
      <c r="E183" s="40"/>
      <c r="F183" s="215" t="s">
        <v>587</v>
      </c>
      <c r="G183" s="40"/>
      <c r="H183" s="40"/>
      <c r="I183" s="216"/>
      <c r="J183" s="40"/>
      <c r="K183" s="40"/>
      <c r="L183" s="44"/>
      <c r="M183" s="217"/>
      <c r="N183" s="218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118</v>
      </c>
      <c r="AU183" s="17" t="s">
        <v>79</v>
      </c>
    </row>
    <row r="184" s="13" customFormat="1">
      <c r="A184" s="13"/>
      <c r="B184" s="227"/>
      <c r="C184" s="228"/>
      <c r="D184" s="219" t="s">
        <v>178</v>
      </c>
      <c r="E184" s="229" t="s">
        <v>19</v>
      </c>
      <c r="F184" s="230" t="s">
        <v>588</v>
      </c>
      <c r="G184" s="228"/>
      <c r="H184" s="231">
        <v>53.759999999999998</v>
      </c>
      <c r="I184" s="232"/>
      <c r="J184" s="228"/>
      <c r="K184" s="228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178</v>
      </c>
      <c r="AU184" s="237" t="s">
        <v>79</v>
      </c>
      <c r="AV184" s="13" t="s">
        <v>79</v>
      </c>
      <c r="AW184" s="13" t="s">
        <v>31</v>
      </c>
      <c r="AX184" s="13" t="s">
        <v>74</v>
      </c>
      <c r="AY184" s="237" t="s">
        <v>108</v>
      </c>
    </row>
    <row r="185" s="2" customFormat="1" ht="16.5" customHeight="1">
      <c r="A185" s="38"/>
      <c r="B185" s="39"/>
      <c r="C185" s="201" t="s">
        <v>360</v>
      </c>
      <c r="D185" s="201" t="s">
        <v>111</v>
      </c>
      <c r="E185" s="202" t="s">
        <v>589</v>
      </c>
      <c r="F185" s="203" t="s">
        <v>590</v>
      </c>
      <c r="G185" s="204" t="s">
        <v>174</v>
      </c>
      <c r="H185" s="205">
        <v>53.759999999999998</v>
      </c>
      <c r="I185" s="206"/>
      <c r="J185" s="207">
        <f>ROUND(I185*H185,2)</f>
        <v>0</v>
      </c>
      <c r="K185" s="203" t="s">
        <v>175</v>
      </c>
      <c r="L185" s="44"/>
      <c r="M185" s="208" t="s">
        <v>19</v>
      </c>
      <c r="N185" s="209" t="s">
        <v>40</v>
      </c>
      <c r="O185" s="84"/>
      <c r="P185" s="210">
        <f>O185*H185</f>
        <v>0</v>
      </c>
      <c r="Q185" s="210">
        <v>4.0000000000000003E-05</v>
      </c>
      <c r="R185" s="210">
        <f>Q185*H185</f>
        <v>0.0021504000000000002</v>
      </c>
      <c r="S185" s="210">
        <v>0</v>
      </c>
      <c r="T185" s="211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2" t="s">
        <v>131</v>
      </c>
      <c r="AT185" s="212" t="s">
        <v>111</v>
      </c>
      <c r="AU185" s="212" t="s">
        <v>79</v>
      </c>
      <c r="AY185" s="17" t="s">
        <v>108</v>
      </c>
      <c r="BE185" s="213">
        <f>IF(N185="základní",J185,0)</f>
        <v>0</v>
      </c>
      <c r="BF185" s="213">
        <f>IF(N185="snížená",J185,0)</f>
        <v>0</v>
      </c>
      <c r="BG185" s="213">
        <f>IF(N185="zákl. přenesená",J185,0)</f>
        <v>0</v>
      </c>
      <c r="BH185" s="213">
        <f>IF(N185="sníž. přenesená",J185,0)</f>
        <v>0</v>
      </c>
      <c r="BI185" s="213">
        <f>IF(N185="nulová",J185,0)</f>
        <v>0</v>
      </c>
      <c r="BJ185" s="17" t="s">
        <v>74</v>
      </c>
      <c r="BK185" s="213">
        <f>ROUND(I185*H185,2)</f>
        <v>0</v>
      </c>
      <c r="BL185" s="17" t="s">
        <v>131</v>
      </c>
      <c r="BM185" s="212" t="s">
        <v>591</v>
      </c>
    </row>
    <row r="186" s="2" customFormat="1">
      <c r="A186" s="38"/>
      <c r="B186" s="39"/>
      <c r="C186" s="40"/>
      <c r="D186" s="214" t="s">
        <v>118</v>
      </c>
      <c r="E186" s="40"/>
      <c r="F186" s="215" t="s">
        <v>592</v>
      </c>
      <c r="G186" s="40"/>
      <c r="H186" s="40"/>
      <c r="I186" s="216"/>
      <c r="J186" s="40"/>
      <c r="K186" s="40"/>
      <c r="L186" s="44"/>
      <c r="M186" s="217"/>
      <c r="N186" s="218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118</v>
      </c>
      <c r="AU186" s="17" t="s">
        <v>79</v>
      </c>
    </row>
    <row r="187" s="13" customFormat="1">
      <c r="A187" s="13"/>
      <c r="B187" s="227"/>
      <c r="C187" s="228"/>
      <c r="D187" s="219" t="s">
        <v>178</v>
      </c>
      <c r="E187" s="229" t="s">
        <v>19</v>
      </c>
      <c r="F187" s="230" t="s">
        <v>588</v>
      </c>
      <c r="G187" s="228"/>
      <c r="H187" s="231">
        <v>53.759999999999998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178</v>
      </c>
      <c r="AU187" s="237" t="s">
        <v>79</v>
      </c>
      <c r="AV187" s="13" t="s">
        <v>79</v>
      </c>
      <c r="AW187" s="13" t="s">
        <v>31</v>
      </c>
      <c r="AX187" s="13" t="s">
        <v>74</v>
      </c>
      <c r="AY187" s="237" t="s">
        <v>108</v>
      </c>
    </row>
    <row r="188" s="12" customFormat="1" ht="22.8" customHeight="1">
      <c r="A188" s="12"/>
      <c r="B188" s="185"/>
      <c r="C188" s="186"/>
      <c r="D188" s="187" t="s">
        <v>68</v>
      </c>
      <c r="E188" s="199" t="s">
        <v>126</v>
      </c>
      <c r="F188" s="199" t="s">
        <v>593</v>
      </c>
      <c r="G188" s="186"/>
      <c r="H188" s="186"/>
      <c r="I188" s="189"/>
      <c r="J188" s="200">
        <f>BK188</f>
        <v>0</v>
      </c>
      <c r="K188" s="186"/>
      <c r="L188" s="191"/>
      <c r="M188" s="192"/>
      <c r="N188" s="193"/>
      <c r="O188" s="193"/>
      <c r="P188" s="194">
        <f>SUM(P189:P193)</f>
        <v>0</v>
      </c>
      <c r="Q188" s="193"/>
      <c r="R188" s="194">
        <f>SUM(R189:R193)</f>
        <v>39.076120000000003</v>
      </c>
      <c r="S188" s="193"/>
      <c r="T188" s="195">
        <f>SUM(T189:T193)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96" t="s">
        <v>74</v>
      </c>
      <c r="AT188" s="197" t="s">
        <v>68</v>
      </c>
      <c r="AU188" s="197" t="s">
        <v>74</v>
      </c>
      <c r="AY188" s="196" t="s">
        <v>108</v>
      </c>
      <c r="BK188" s="198">
        <f>SUM(BK189:BK193)</f>
        <v>0</v>
      </c>
    </row>
    <row r="189" s="2" customFormat="1" ht="16.5" customHeight="1">
      <c r="A189" s="38"/>
      <c r="B189" s="39"/>
      <c r="C189" s="201" t="s">
        <v>365</v>
      </c>
      <c r="D189" s="201" t="s">
        <v>111</v>
      </c>
      <c r="E189" s="202" t="s">
        <v>594</v>
      </c>
      <c r="F189" s="203" t="s">
        <v>595</v>
      </c>
      <c r="G189" s="204" t="s">
        <v>356</v>
      </c>
      <c r="H189" s="205">
        <v>7</v>
      </c>
      <c r="I189" s="206"/>
      <c r="J189" s="207">
        <f>ROUND(I189*H189,2)</f>
        <v>0</v>
      </c>
      <c r="K189" s="203" t="s">
        <v>175</v>
      </c>
      <c r="L189" s="44"/>
      <c r="M189" s="208" t="s">
        <v>19</v>
      </c>
      <c r="N189" s="209" t="s">
        <v>40</v>
      </c>
      <c r="O189" s="84"/>
      <c r="P189" s="210">
        <f>O189*H189</f>
        <v>0</v>
      </c>
      <c r="Q189" s="210">
        <v>0.20716000000000001</v>
      </c>
      <c r="R189" s="210">
        <f>Q189*H189</f>
        <v>1.4501200000000001</v>
      </c>
      <c r="S189" s="210">
        <v>0</v>
      </c>
      <c r="T189" s="211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2" t="s">
        <v>131</v>
      </c>
      <c r="AT189" s="212" t="s">
        <v>111</v>
      </c>
      <c r="AU189" s="212" t="s">
        <v>79</v>
      </c>
      <c r="AY189" s="17" t="s">
        <v>108</v>
      </c>
      <c r="BE189" s="213">
        <f>IF(N189="základní",J189,0)</f>
        <v>0</v>
      </c>
      <c r="BF189" s="213">
        <f>IF(N189="snížená",J189,0)</f>
        <v>0</v>
      </c>
      <c r="BG189" s="213">
        <f>IF(N189="zákl. přenesená",J189,0)</f>
        <v>0</v>
      </c>
      <c r="BH189" s="213">
        <f>IF(N189="sníž. přenesená",J189,0)</f>
        <v>0</v>
      </c>
      <c r="BI189" s="213">
        <f>IF(N189="nulová",J189,0)</f>
        <v>0</v>
      </c>
      <c r="BJ189" s="17" t="s">
        <v>74</v>
      </c>
      <c r="BK189" s="213">
        <f>ROUND(I189*H189,2)</f>
        <v>0</v>
      </c>
      <c r="BL189" s="17" t="s">
        <v>131</v>
      </c>
      <c r="BM189" s="212" t="s">
        <v>596</v>
      </c>
    </row>
    <row r="190" s="2" customFormat="1">
      <c r="A190" s="38"/>
      <c r="B190" s="39"/>
      <c r="C190" s="40"/>
      <c r="D190" s="214" t="s">
        <v>118</v>
      </c>
      <c r="E190" s="40"/>
      <c r="F190" s="215" t="s">
        <v>597</v>
      </c>
      <c r="G190" s="40"/>
      <c r="H190" s="40"/>
      <c r="I190" s="216"/>
      <c r="J190" s="40"/>
      <c r="K190" s="40"/>
      <c r="L190" s="44"/>
      <c r="M190" s="217"/>
      <c r="N190" s="218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118</v>
      </c>
      <c r="AU190" s="17" t="s">
        <v>79</v>
      </c>
    </row>
    <row r="191" s="2" customFormat="1" ht="16.5" customHeight="1">
      <c r="A191" s="38"/>
      <c r="B191" s="39"/>
      <c r="C191" s="238" t="s">
        <v>369</v>
      </c>
      <c r="D191" s="238" t="s">
        <v>234</v>
      </c>
      <c r="E191" s="239" t="s">
        <v>598</v>
      </c>
      <c r="F191" s="240" t="s">
        <v>599</v>
      </c>
      <c r="G191" s="241" t="s">
        <v>356</v>
      </c>
      <c r="H191" s="242">
        <v>5</v>
      </c>
      <c r="I191" s="243"/>
      <c r="J191" s="244">
        <f>ROUND(I191*H191,2)</f>
        <v>0</v>
      </c>
      <c r="K191" s="240" t="s">
        <v>175</v>
      </c>
      <c r="L191" s="245"/>
      <c r="M191" s="246" t="s">
        <v>19</v>
      </c>
      <c r="N191" s="247" t="s">
        <v>40</v>
      </c>
      <c r="O191" s="84"/>
      <c r="P191" s="210">
        <f>O191*H191</f>
        <v>0</v>
      </c>
      <c r="Q191" s="210">
        <v>5.1500000000000004</v>
      </c>
      <c r="R191" s="210">
        <f>Q191*H191</f>
        <v>25.75</v>
      </c>
      <c r="S191" s="210">
        <v>0</v>
      </c>
      <c r="T191" s="211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2" t="s">
        <v>154</v>
      </c>
      <c r="AT191" s="212" t="s">
        <v>234</v>
      </c>
      <c r="AU191" s="212" t="s">
        <v>79</v>
      </c>
      <c r="AY191" s="17" t="s">
        <v>108</v>
      </c>
      <c r="BE191" s="213">
        <f>IF(N191="základní",J191,0)</f>
        <v>0</v>
      </c>
      <c r="BF191" s="213">
        <f>IF(N191="snížená",J191,0)</f>
        <v>0</v>
      </c>
      <c r="BG191" s="213">
        <f>IF(N191="zákl. přenesená",J191,0)</f>
        <v>0</v>
      </c>
      <c r="BH191" s="213">
        <f>IF(N191="sníž. přenesená",J191,0)</f>
        <v>0</v>
      </c>
      <c r="BI191" s="213">
        <f>IF(N191="nulová",J191,0)</f>
        <v>0</v>
      </c>
      <c r="BJ191" s="17" t="s">
        <v>74</v>
      </c>
      <c r="BK191" s="213">
        <f>ROUND(I191*H191,2)</f>
        <v>0</v>
      </c>
      <c r="BL191" s="17" t="s">
        <v>131</v>
      </c>
      <c r="BM191" s="212" t="s">
        <v>600</v>
      </c>
    </row>
    <row r="192" s="2" customFormat="1" ht="16.5" customHeight="1">
      <c r="A192" s="38"/>
      <c r="B192" s="39"/>
      <c r="C192" s="238" t="s">
        <v>373</v>
      </c>
      <c r="D192" s="238" t="s">
        <v>234</v>
      </c>
      <c r="E192" s="239" t="s">
        <v>601</v>
      </c>
      <c r="F192" s="240" t="s">
        <v>602</v>
      </c>
      <c r="G192" s="241" t="s">
        <v>356</v>
      </c>
      <c r="H192" s="242">
        <v>1</v>
      </c>
      <c r="I192" s="243"/>
      <c r="J192" s="244">
        <f>ROUND(I192*H192,2)</f>
        <v>0</v>
      </c>
      <c r="K192" s="240" t="s">
        <v>175</v>
      </c>
      <c r="L192" s="245"/>
      <c r="M192" s="246" t="s">
        <v>19</v>
      </c>
      <c r="N192" s="247" t="s">
        <v>40</v>
      </c>
      <c r="O192" s="84"/>
      <c r="P192" s="210">
        <f>O192*H192</f>
        <v>0</v>
      </c>
      <c r="Q192" s="210">
        <v>5.9379999999999997</v>
      </c>
      <c r="R192" s="210">
        <f>Q192*H192</f>
        <v>5.9379999999999997</v>
      </c>
      <c r="S192" s="210">
        <v>0</v>
      </c>
      <c r="T192" s="211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2" t="s">
        <v>154</v>
      </c>
      <c r="AT192" s="212" t="s">
        <v>234</v>
      </c>
      <c r="AU192" s="212" t="s">
        <v>79</v>
      </c>
      <c r="AY192" s="17" t="s">
        <v>108</v>
      </c>
      <c r="BE192" s="213">
        <f>IF(N192="základní",J192,0)</f>
        <v>0</v>
      </c>
      <c r="BF192" s="213">
        <f>IF(N192="snížená",J192,0)</f>
        <v>0</v>
      </c>
      <c r="BG192" s="213">
        <f>IF(N192="zákl. přenesená",J192,0)</f>
        <v>0</v>
      </c>
      <c r="BH192" s="213">
        <f>IF(N192="sníž. přenesená",J192,0)</f>
        <v>0</v>
      </c>
      <c r="BI192" s="213">
        <f>IF(N192="nulová",J192,0)</f>
        <v>0</v>
      </c>
      <c r="BJ192" s="17" t="s">
        <v>74</v>
      </c>
      <c r="BK192" s="213">
        <f>ROUND(I192*H192,2)</f>
        <v>0</v>
      </c>
      <c r="BL192" s="17" t="s">
        <v>131</v>
      </c>
      <c r="BM192" s="212" t="s">
        <v>603</v>
      </c>
    </row>
    <row r="193" s="2" customFormat="1" ht="16.5" customHeight="1">
      <c r="A193" s="38"/>
      <c r="B193" s="39"/>
      <c r="C193" s="238" t="s">
        <v>377</v>
      </c>
      <c r="D193" s="238" t="s">
        <v>234</v>
      </c>
      <c r="E193" s="239" t="s">
        <v>604</v>
      </c>
      <c r="F193" s="240" t="s">
        <v>605</v>
      </c>
      <c r="G193" s="241" t="s">
        <v>356</v>
      </c>
      <c r="H193" s="242">
        <v>1</v>
      </c>
      <c r="I193" s="243"/>
      <c r="J193" s="244">
        <f>ROUND(I193*H193,2)</f>
        <v>0</v>
      </c>
      <c r="K193" s="240" t="s">
        <v>175</v>
      </c>
      <c r="L193" s="245"/>
      <c r="M193" s="246" t="s">
        <v>19</v>
      </c>
      <c r="N193" s="247" t="s">
        <v>40</v>
      </c>
      <c r="O193" s="84"/>
      <c r="P193" s="210">
        <f>O193*H193</f>
        <v>0</v>
      </c>
      <c r="Q193" s="210">
        <v>5.9379999999999997</v>
      </c>
      <c r="R193" s="210">
        <f>Q193*H193</f>
        <v>5.9379999999999997</v>
      </c>
      <c r="S193" s="210">
        <v>0</v>
      </c>
      <c r="T193" s="211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2" t="s">
        <v>154</v>
      </c>
      <c r="AT193" s="212" t="s">
        <v>234</v>
      </c>
      <c r="AU193" s="212" t="s">
        <v>79</v>
      </c>
      <c r="AY193" s="17" t="s">
        <v>108</v>
      </c>
      <c r="BE193" s="213">
        <f>IF(N193="základní",J193,0)</f>
        <v>0</v>
      </c>
      <c r="BF193" s="213">
        <f>IF(N193="snížená",J193,0)</f>
        <v>0</v>
      </c>
      <c r="BG193" s="213">
        <f>IF(N193="zákl. přenesená",J193,0)</f>
        <v>0</v>
      </c>
      <c r="BH193" s="213">
        <f>IF(N193="sníž. přenesená",J193,0)</f>
        <v>0</v>
      </c>
      <c r="BI193" s="213">
        <f>IF(N193="nulová",J193,0)</f>
        <v>0</v>
      </c>
      <c r="BJ193" s="17" t="s">
        <v>74</v>
      </c>
      <c r="BK193" s="213">
        <f>ROUND(I193*H193,2)</f>
        <v>0</v>
      </c>
      <c r="BL193" s="17" t="s">
        <v>131</v>
      </c>
      <c r="BM193" s="212" t="s">
        <v>606</v>
      </c>
    </row>
    <row r="194" s="12" customFormat="1" ht="22.8" customHeight="1">
      <c r="A194" s="12"/>
      <c r="B194" s="185"/>
      <c r="C194" s="186"/>
      <c r="D194" s="187" t="s">
        <v>68</v>
      </c>
      <c r="E194" s="199" t="s">
        <v>131</v>
      </c>
      <c r="F194" s="199" t="s">
        <v>264</v>
      </c>
      <c r="G194" s="186"/>
      <c r="H194" s="186"/>
      <c r="I194" s="189"/>
      <c r="J194" s="200">
        <f>BK194</f>
        <v>0</v>
      </c>
      <c r="K194" s="186"/>
      <c r="L194" s="191"/>
      <c r="M194" s="192"/>
      <c r="N194" s="193"/>
      <c r="O194" s="193"/>
      <c r="P194" s="194">
        <f>SUM(P195:P219)</f>
        <v>0</v>
      </c>
      <c r="Q194" s="193"/>
      <c r="R194" s="194">
        <f>SUM(R195:R219)</f>
        <v>51.437057580000001</v>
      </c>
      <c r="S194" s="193"/>
      <c r="T194" s="195">
        <f>SUM(T195:T219)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96" t="s">
        <v>74</v>
      </c>
      <c r="AT194" s="197" t="s">
        <v>68</v>
      </c>
      <c r="AU194" s="197" t="s">
        <v>74</v>
      </c>
      <c r="AY194" s="196" t="s">
        <v>108</v>
      </c>
      <c r="BK194" s="198">
        <f>SUM(BK195:BK219)</f>
        <v>0</v>
      </c>
    </row>
    <row r="195" s="2" customFormat="1" ht="21.75" customHeight="1">
      <c r="A195" s="38"/>
      <c r="B195" s="39"/>
      <c r="C195" s="201" t="s">
        <v>383</v>
      </c>
      <c r="D195" s="201" t="s">
        <v>111</v>
      </c>
      <c r="E195" s="202" t="s">
        <v>607</v>
      </c>
      <c r="F195" s="203" t="s">
        <v>608</v>
      </c>
      <c r="G195" s="204" t="s">
        <v>186</v>
      </c>
      <c r="H195" s="205">
        <v>4.2190000000000003</v>
      </c>
      <c r="I195" s="206"/>
      <c r="J195" s="207">
        <f>ROUND(I195*H195,2)</f>
        <v>0</v>
      </c>
      <c r="K195" s="203" t="s">
        <v>175</v>
      </c>
      <c r="L195" s="44"/>
      <c r="M195" s="208" t="s">
        <v>19</v>
      </c>
      <c r="N195" s="209" t="s">
        <v>40</v>
      </c>
      <c r="O195" s="84"/>
      <c r="P195" s="210">
        <f>O195*H195</f>
        <v>0</v>
      </c>
      <c r="Q195" s="210">
        <v>2.5027599999999999</v>
      </c>
      <c r="R195" s="210">
        <f>Q195*H195</f>
        <v>10.559144440000001</v>
      </c>
      <c r="S195" s="210">
        <v>0</v>
      </c>
      <c r="T195" s="211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2" t="s">
        <v>131</v>
      </c>
      <c r="AT195" s="212" t="s">
        <v>111</v>
      </c>
      <c r="AU195" s="212" t="s">
        <v>79</v>
      </c>
      <c r="AY195" s="17" t="s">
        <v>108</v>
      </c>
      <c r="BE195" s="213">
        <f>IF(N195="základní",J195,0)</f>
        <v>0</v>
      </c>
      <c r="BF195" s="213">
        <f>IF(N195="snížená",J195,0)</f>
        <v>0</v>
      </c>
      <c r="BG195" s="213">
        <f>IF(N195="zákl. přenesená",J195,0)</f>
        <v>0</v>
      </c>
      <c r="BH195" s="213">
        <f>IF(N195="sníž. přenesená",J195,0)</f>
        <v>0</v>
      </c>
      <c r="BI195" s="213">
        <f>IF(N195="nulová",J195,0)</f>
        <v>0</v>
      </c>
      <c r="BJ195" s="17" t="s">
        <v>74</v>
      </c>
      <c r="BK195" s="213">
        <f>ROUND(I195*H195,2)</f>
        <v>0</v>
      </c>
      <c r="BL195" s="17" t="s">
        <v>131</v>
      </c>
      <c r="BM195" s="212" t="s">
        <v>609</v>
      </c>
    </row>
    <row r="196" s="2" customFormat="1">
      <c r="A196" s="38"/>
      <c r="B196" s="39"/>
      <c r="C196" s="40"/>
      <c r="D196" s="214" t="s">
        <v>118</v>
      </c>
      <c r="E196" s="40"/>
      <c r="F196" s="215" t="s">
        <v>610</v>
      </c>
      <c r="G196" s="40"/>
      <c r="H196" s="40"/>
      <c r="I196" s="216"/>
      <c r="J196" s="40"/>
      <c r="K196" s="40"/>
      <c r="L196" s="44"/>
      <c r="M196" s="217"/>
      <c r="N196" s="218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118</v>
      </c>
      <c r="AU196" s="17" t="s">
        <v>79</v>
      </c>
    </row>
    <row r="197" s="13" customFormat="1">
      <c r="A197" s="13"/>
      <c r="B197" s="227"/>
      <c r="C197" s="228"/>
      <c r="D197" s="219" t="s">
        <v>178</v>
      </c>
      <c r="E197" s="229" t="s">
        <v>19</v>
      </c>
      <c r="F197" s="230" t="s">
        <v>611</v>
      </c>
      <c r="G197" s="228"/>
      <c r="H197" s="231">
        <v>4.2190000000000003</v>
      </c>
      <c r="I197" s="232"/>
      <c r="J197" s="228"/>
      <c r="K197" s="228"/>
      <c r="L197" s="233"/>
      <c r="M197" s="234"/>
      <c r="N197" s="235"/>
      <c r="O197" s="235"/>
      <c r="P197" s="235"/>
      <c r="Q197" s="235"/>
      <c r="R197" s="235"/>
      <c r="S197" s="235"/>
      <c r="T197" s="23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7" t="s">
        <v>178</v>
      </c>
      <c r="AU197" s="237" t="s">
        <v>79</v>
      </c>
      <c r="AV197" s="13" t="s">
        <v>79</v>
      </c>
      <c r="AW197" s="13" t="s">
        <v>31</v>
      </c>
      <c r="AX197" s="13" t="s">
        <v>74</v>
      </c>
      <c r="AY197" s="237" t="s">
        <v>108</v>
      </c>
    </row>
    <row r="198" s="2" customFormat="1" ht="21.75" customHeight="1">
      <c r="A198" s="38"/>
      <c r="B198" s="39"/>
      <c r="C198" s="201" t="s">
        <v>389</v>
      </c>
      <c r="D198" s="201" t="s">
        <v>111</v>
      </c>
      <c r="E198" s="202" t="s">
        <v>607</v>
      </c>
      <c r="F198" s="203" t="s">
        <v>608</v>
      </c>
      <c r="G198" s="204" t="s">
        <v>186</v>
      </c>
      <c r="H198" s="205">
        <v>4.2190000000000003</v>
      </c>
      <c r="I198" s="206"/>
      <c r="J198" s="207">
        <f>ROUND(I198*H198,2)</f>
        <v>0</v>
      </c>
      <c r="K198" s="203" t="s">
        <v>175</v>
      </c>
      <c r="L198" s="44"/>
      <c r="M198" s="208" t="s">
        <v>19</v>
      </c>
      <c r="N198" s="209" t="s">
        <v>40</v>
      </c>
      <c r="O198" s="84"/>
      <c r="P198" s="210">
        <f>O198*H198</f>
        <v>0</v>
      </c>
      <c r="Q198" s="210">
        <v>2.5027599999999999</v>
      </c>
      <c r="R198" s="210">
        <f>Q198*H198</f>
        <v>10.559144440000001</v>
      </c>
      <c r="S198" s="210">
        <v>0</v>
      </c>
      <c r="T198" s="211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2" t="s">
        <v>131</v>
      </c>
      <c r="AT198" s="212" t="s">
        <v>111</v>
      </c>
      <c r="AU198" s="212" t="s">
        <v>79</v>
      </c>
      <c r="AY198" s="17" t="s">
        <v>108</v>
      </c>
      <c r="BE198" s="213">
        <f>IF(N198="základní",J198,0)</f>
        <v>0</v>
      </c>
      <c r="BF198" s="213">
        <f>IF(N198="snížená",J198,0)</f>
        <v>0</v>
      </c>
      <c r="BG198" s="213">
        <f>IF(N198="zákl. přenesená",J198,0)</f>
        <v>0</v>
      </c>
      <c r="BH198" s="213">
        <f>IF(N198="sníž. přenesená",J198,0)</f>
        <v>0</v>
      </c>
      <c r="BI198" s="213">
        <f>IF(N198="nulová",J198,0)</f>
        <v>0</v>
      </c>
      <c r="BJ198" s="17" t="s">
        <v>74</v>
      </c>
      <c r="BK198" s="213">
        <f>ROUND(I198*H198,2)</f>
        <v>0</v>
      </c>
      <c r="BL198" s="17" t="s">
        <v>131</v>
      </c>
      <c r="BM198" s="212" t="s">
        <v>612</v>
      </c>
    </row>
    <row r="199" s="2" customFormat="1">
      <c r="A199" s="38"/>
      <c r="B199" s="39"/>
      <c r="C199" s="40"/>
      <c r="D199" s="214" t="s">
        <v>118</v>
      </c>
      <c r="E199" s="40"/>
      <c r="F199" s="215" t="s">
        <v>610</v>
      </c>
      <c r="G199" s="40"/>
      <c r="H199" s="40"/>
      <c r="I199" s="216"/>
      <c r="J199" s="40"/>
      <c r="K199" s="40"/>
      <c r="L199" s="44"/>
      <c r="M199" s="217"/>
      <c r="N199" s="218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118</v>
      </c>
      <c r="AU199" s="17" t="s">
        <v>79</v>
      </c>
    </row>
    <row r="200" s="13" customFormat="1">
      <c r="A200" s="13"/>
      <c r="B200" s="227"/>
      <c r="C200" s="228"/>
      <c r="D200" s="219" t="s">
        <v>178</v>
      </c>
      <c r="E200" s="229" t="s">
        <v>19</v>
      </c>
      <c r="F200" s="230" t="s">
        <v>611</v>
      </c>
      <c r="G200" s="228"/>
      <c r="H200" s="231">
        <v>4.2190000000000003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178</v>
      </c>
      <c r="AU200" s="237" t="s">
        <v>79</v>
      </c>
      <c r="AV200" s="13" t="s">
        <v>79</v>
      </c>
      <c r="AW200" s="13" t="s">
        <v>31</v>
      </c>
      <c r="AX200" s="13" t="s">
        <v>74</v>
      </c>
      <c r="AY200" s="237" t="s">
        <v>108</v>
      </c>
    </row>
    <row r="201" s="2" customFormat="1" ht="21.75" customHeight="1">
      <c r="A201" s="38"/>
      <c r="B201" s="39"/>
      <c r="C201" s="201" t="s">
        <v>394</v>
      </c>
      <c r="D201" s="201" t="s">
        <v>111</v>
      </c>
      <c r="E201" s="202" t="s">
        <v>613</v>
      </c>
      <c r="F201" s="203" t="s">
        <v>614</v>
      </c>
      <c r="G201" s="204" t="s">
        <v>174</v>
      </c>
      <c r="H201" s="205">
        <v>3.855</v>
      </c>
      <c r="I201" s="206"/>
      <c r="J201" s="207">
        <f>ROUND(I201*H201,2)</f>
        <v>0</v>
      </c>
      <c r="K201" s="203" t="s">
        <v>175</v>
      </c>
      <c r="L201" s="44"/>
      <c r="M201" s="208" t="s">
        <v>19</v>
      </c>
      <c r="N201" s="209" t="s">
        <v>40</v>
      </c>
      <c r="O201" s="84"/>
      <c r="P201" s="210">
        <f>O201*H201</f>
        <v>0</v>
      </c>
      <c r="Q201" s="210">
        <v>0.0072700000000000004</v>
      </c>
      <c r="R201" s="210">
        <f>Q201*H201</f>
        <v>0.028025850000000001</v>
      </c>
      <c r="S201" s="210">
        <v>0</v>
      </c>
      <c r="T201" s="211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2" t="s">
        <v>131</v>
      </c>
      <c r="AT201" s="212" t="s">
        <v>111</v>
      </c>
      <c r="AU201" s="212" t="s">
        <v>79</v>
      </c>
      <c r="AY201" s="17" t="s">
        <v>108</v>
      </c>
      <c r="BE201" s="213">
        <f>IF(N201="základní",J201,0)</f>
        <v>0</v>
      </c>
      <c r="BF201" s="213">
        <f>IF(N201="snížená",J201,0)</f>
        <v>0</v>
      </c>
      <c r="BG201" s="213">
        <f>IF(N201="zákl. přenesená",J201,0)</f>
        <v>0</v>
      </c>
      <c r="BH201" s="213">
        <f>IF(N201="sníž. přenesená",J201,0)</f>
        <v>0</v>
      </c>
      <c r="BI201" s="213">
        <f>IF(N201="nulová",J201,0)</f>
        <v>0</v>
      </c>
      <c r="BJ201" s="17" t="s">
        <v>74</v>
      </c>
      <c r="BK201" s="213">
        <f>ROUND(I201*H201,2)</f>
        <v>0</v>
      </c>
      <c r="BL201" s="17" t="s">
        <v>131</v>
      </c>
      <c r="BM201" s="212" t="s">
        <v>615</v>
      </c>
    </row>
    <row r="202" s="2" customFormat="1">
      <c r="A202" s="38"/>
      <c r="B202" s="39"/>
      <c r="C202" s="40"/>
      <c r="D202" s="214" t="s">
        <v>118</v>
      </c>
      <c r="E202" s="40"/>
      <c r="F202" s="215" t="s">
        <v>616</v>
      </c>
      <c r="G202" s="40"/>
      <c r="H202" s="40"/>
      <c r="I202" s="216"/>
      <c r="J202" s="40"/>
      <c r="K202" s="40"/>
      <c r="L202" s="44"/>
      <c r="M202" s="217"/>
      <c r="N202" s="218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118</v>
      </c>
      <c r="AU202" s="17" t="s">
        <v>79</v>
      </c>
    </row>
    <row r="203" s="13" customFormat="1">
      <c r="A203" s="13"/>
      <c r="B203" s="227"/>
      <c r="C203" s="228"/>
      <c r="D203" s="219" t="s">
        <v>178</v>
      </c>
      <c r="E203" s="229" t="s">
        <v>19</v>
      </c>
      <c r="F203" s="230" t="s">
        <v>617</v>
      </c>
      <c r="G203" s="228"/>
      <c r="H203" s="231">
        <v>3.855</v>
      </c>
      <c r="I203" s="232"/>
      <c r="J203" s="228"/>
      <c r="K203" s="228"/>
      <c r="L203" s="233"/>
      <c r="M203" s="234"/>
      <c r="N203" s="235"/>
      <c r="O203" s="235"/>
      <c r="P203" s="235"/>
      <c r="Q203" s="235"/>
      <c r="R203" s="235"/>
      <c r="S203" s="235"/>
      <c r="T203" s="23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7" t="s">
        <v>178</v>
      </c>
      <c r="AU203" s="237" t="s">
        <v>79</v>
      </c>
      <c r="AV203" s="13" t="s">
        <v>79</v>
      </c>
      <c r="AW203" s="13" t="s">
        <v>31</v>
      </c>
      <c r="AX203" s="13" t="s">
        <v>74</v>
      </c>
      <c r="AY203" s="237" t="s">
        <v>108</v>
      </c>
    </row>
    <row r="204" s="2" customFormat="1" ht="24.15" customHeight="1">
      <c r="A204" s="38"/>
      <c r="B204" s="39"/>
      <c r="C204" s="201" t="s">
        <v>398</v>
      </c>
      <c r="D204" s="201" t="s">
        <v>111</v>
      </c>
      <c r="E204" s="202" t="s">
        <v>618</v>
      </c>
      <c r="F204" s="203" t="s">
        <v>619</v>
      </c>
      <c r="G204" s="204" t="s">
        <v>174</v>
      </c>
      <c r="H204" s="205">
        <v>3.855</v>
      </c>
      <c r="I204" s="206"/>
      <c r="J204" s="207">
        <f>ROUND(I204*H204,2)</f>
        <v>0</v>
      </c>
      <c r="K204" s="203" t="s">
        <v>175</v>
      </c>
      <c r="L204" s="44"/>
      <c r="M204" s="208" t="s">
        <v>19</v>
      </c>
      <c r="N204" s="209" t="s">
        <v>40</v>
      </c>
      <c r="O204" s="84"/>
      <c r="P204" s="210">
        <f>O204*H204</f>
        <v>0</v>
      </c>
      <c r="Q204" s="210">
        <v>5.0000000000000002E-05</v>
      </c>
      <c r="R204" s="210">
        <f>Q204*H204</f>
        <v>0.00019275</v>
      </c>
      <c r="S204" s="210">
        <v>0</v>
      </c>
      <c r="T204" s="211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2" t="s">
        <v>131</v>
      </c>
      <c r="AT204" s="212" t="s">
        <v>111</v>
      </c>
      <c r="AU204" s="212" t="s">
        <v>79</v>
      </c>
      <c r="AY204" s="17" t="s">
        <v>108</v>
      </c>
      <c r="BE204" s="213">
        <f>IF(N204="základní",J204,0)</f>
        <v>0</v>
      </c>
      <c r="BF204" s="213">
        <f>IF(N204="snížená",J204,0)</f>
        <v>0</v>
      </c>
      <c r="BG204" s="213">
        <f>IF(N204="zákl. přenesená",J204,0)</f>
        <v>0</v>
      </c>
      <c r="BH204" s="213">
        <f>IF(N204="sníž. přenesená",J204,0)</f>
        <v>0</v>
      </c>
      <c r="BI204" s="213">
        <f>IF(N204="nulová",J204,0)</f>
        <v>0</v>
      </c>
      <c r="BJ204" s="17" t="s">
        <v>74</v>
      </c>
      <c r="BK204" s="213">
        <f>ROUND(I204*H204,2)</f>
        <v>0</v>
      </c>
      <c r="BL204" s="17" t="s">
        <v>131</v>
      </c>
      <c r="BM204" s="212" t="s">
        <v>620</v>
      </c>
    </row>
    <row r="205" s="2" customFormat="1">
      <c r="A205" s="38"/>
      <c r="B205" s="39"/>
      <c r="C205" s="40"/>
      <c r="D205" s="214" t="s">
        <v>118</v>
      </c>
      <c r="E205" s="40"/>
      <c r="F205" s="215" t="s">
        <v>621</v>
      </c>
      <c r="G205" s="40"/>
      <c r="H205" s="40"/>
      <c r="I205" s="216"/>
      <c r="J205" s="40"/>
      <c r="K205" s="40"/>
      <c r="L205" s="44"/>
      <c r="M205" s="217"/>
      <c r="N205" s="218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118</v>
      </c>
      <c r="AU205" s="17" t="s">
        <v>79</v>
      </c>
    </row>
    <row r="206" s="13" customFormat="1">
      <c r="A206" s="13"/>
      <c r="B206" s="227"/>
      <c r="C206" s="228"/>
      <c r="D206" s="219" t="s">
        <v>178</v>
      </c>
      <c r="E206" s="229" t="s">
        <v>19</v>
      </c>
      <c r="F206" s="230" t="s">
        <v>617</v>
      </c>
      <c r="G206" s="228"/>
      <c r="H206" s="231">
        <v>3.855</v>
      </c>
      <c r="I206" s="232"/>
      <c r="J206" s="228"/>
      <c r="K206" s="228"/>
      <c r="L206" s="233"/>
      <c r="M206" s="234"/>
      <c r="N206" s="235"/>
      <c r="O206" s="235"/>
      <c r="P206" s="235"/>
      <c r="Q206" s="235"/>
      <c r="R206" s="235"/>
      <c r="S206" s="235"/>
      <c r="T206" s="23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7" t="s">
        <v>178</v>
      </c>
      <c r="AU206" s="237" t="s">
        <v>79</v>
      </c>
      <c r="AV206" s="13" t="s">
        <v>79</v>
      </c>
      <c r="AW206" s="13" t="s">
        <v>31</v>
      </c>
      <c r="AX206" s="13" t="s">
        <v>74</v>
      </c>
      <c r="AY206" s="237" t="s">
        <v>108</v>
      </c>
    </row>
    <row r="207" s="2" customFormat="1" ht="16.5" customHeight="1">
      <c r="A207" s="38"/>
      <c r="B207" s="39"/>
      <c r="C207" s="201" t="s">
        <v>403</v>
      </c>
      <c r="D207" s="201" t="s">
        <v>111</v>
      </c>
      <c r="E207" s="202" t="s">
        <v>622</v>
      </c>
      <c r="F207" s="203" t="s">
        <v>623</v>
      </c>
      <c r="G207" s="204" t="s">
        <v>217</v>
      </c>
      <c r="H207" s="205">
        <v>0.65800000000000003</v>
      </c>
      <c r="I207" s="206"/>
      <c r="J207" s="207">
        <f>ROUND(I207*H207,2)</f>
        <v>0</v>
      </c>
      <c r="K207" s="203" t="s">
        <v>175</v>
      </c>
      <c r="L207" s="44"/>
      <c r="M207" s="208" t="s">
        <v>19</v>
      </c>
      <c r="N207" s="209" t="s">
        <v>40</v>
      </c>
      <c r="O207" s="84"/>
      <c r="P207" s="210">
        <f>O207*H207</f>
        <v>0</v>
      </c>
      <c r="Q207" s="210">
        <v>1.0487</v>
      </c>
      <c r="R207" s="210">
        <f>Q207*H207</f>
        <v>0.69004460000000001</v>
      </c>
      <c r="S207" s="210">
        <v>0</v>
      </c>
      <c r="T207" s="211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2" t="s">
        <v>131</v>
      </c>
      <c r="AT207" s="212" t="s">
        <v>111</v>
      </c>
      <c r="AU207" s="212" t="s">
        <v>79</v>
      </c>
      <c r="AY207" s="17" t="s">
        <v>108</v>
      </c>
      <c r="BE207" s="213">
        <f>IF(N207="základní",J207,0)</f>
        <v>0</v>
      </c>
      <c r="BF207" s="213">
        <f>IF(N207="snížená",J207,0)</f>
        <v>0</v>
      </c>
      <c r="BG207" s="213">
        <f>IF(N207="zákl. přenesená",J207,0)</f>
        <v>0</v>
      </c>
      <c r="BH207" s="213">
        <f>IF(N207="sníž. přenesená",J207,0)</f>
        <v>0</v>
      </c>
      <c r="BI207" s="213">
        <f>IF(N207="nulová",J207,0)</f>
        <v>0</v>
      </c>
      <c r="BJ207" s="17" t="s">
        <v>74</v>
      </c>
      <c r="BK207" s="213">
        <f>ROUND(I207*H207,2)</f>
        <v>0</v>
      </c>
      <c r="BL207" s="17" t="s">
        <v>131</v>
      </c>
      <c r="BM207" s="212" t="s">
        <v>624</v>
      </c>
    </row>
    <row r="208" s="2" customFormat="1">
      <c r="A208" s="38"/>
      <c r="B208" s="39"/>
      <c r="C208" s="40"/>
      <c r="D208" s="214" t="s">
        <v>118</v>
      </c>
      <c r="E208" s="40"/>
      <c r="F208" s="215" t="s">
        <v>625</v>
      </c>
      <c r="G208" s="40"/>
      <c r="H208" s="40"/>
      <c r="I208" s="216"/>
      <c r="J208" s="40"/>
      <c r="K208" s="40"/>
      <c r="L208" s="44"/>
      <c r="M208" s="217"/>
      <c r="N208" s="218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118</v>
      </c>
      <c r="AU208" s="17" t="s">
        <v>79</v>
      </c>
    </row>
    <row r="209" s="13" customFormat="1">
      <c r="A209" s="13"/>
      <c r="B209" s="227"/>
      <c r="C209" s="228"/>
      <c r="D209" s="219" t="s">
        <v>178</v>
      </c>
      <c r="E209" s="229" t="s">
        <v>19</v>
      </c>
      <c r="F209" s="230" t="s">
        <v>626</v>
      </c>
      <c r="G209" s="228"/>
      <c r="H209" s="231">
        <v>0.65800000000000003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178</v>
      </c>
      <c r="AU209" s="237" t="s">
        <v>79</v>
      </c>
      <c r="AV209" s="13" t="s">
        <v>79</v>
      </c>
      <c r="AW209" s="13" t="s">
        <v>31</v>
      </c>
      <c r="AX209" s="13" t="s">
        <v>74</v>
      </c>
      <c r="AY209" s="237" t="s">
        <v>108</v>
      </c>
    </row>
    <row r="210" s="2" customFormat="1" ht="16.5" customHeight="1">
      <c r="A210" s="38"/>
      <c r="B210" s="39"/>
      <c r="C210" s="201" t="s">
        <v>409</v>
      </c>
      <c r="D210" s="201" t="s">
        <v>111</v>
      </c>
      <c r="E210" s="202" t="s">
        <v>627</v>
      </c>
      <c r="F210" s="203" t="s">
        <v>628</v>
      </c>
      <c r="G210" s="204" t="s">
        <v>406</v>
      </c>
      <c r="H210" s="205">
        <v>12.5</v>
      </c>
      <c r="I210" s="206"/>
      <c r="J210" s="207">
        <f>ROUND(I210*H210,2)</f>
        <v>0</v>
      </c>
      <c r="K210" s="203" t="s">
        <v>175</v>
      </c>
      <c r="L210" s="44"/>
      <c r="M210" s="208" t="s">
        <v>19</v>
      </c>
      <c r="N210" s="209" t="s">
        <v>40</v>
      </c>
      <c r="O210" s="84"/>
      <c r="P210" s="210">
        <f>O210*H210</f>
        <v>0</v>
      </c>
      <c r="Q210" s="210">
        <v>0.0072100000000000003</v>
      </c>
      <c r="R210" s="210">
        <f>Q210*H210</f>
        <v>0.090124999999999997</v>
      </c>
      <c r="S210" s="210">
        <v>0</v>
      </c>
      <c r="T210" s="211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2" t="s">
        <v>131</v>
      </c>
      <c r="AT210" s="212" t="s">
        <v>111</v>
      </c>
      <c r="AU210" s="212" t="s">
        <v>79</v>
      </c>
      <c r="AY210" s="17" t="s">
        <v>108</v>
      </c>
      <c r="BE210" s="213">
        <f>IF(N210="základní",J210,0)</f>
        <v>0</v>
      </c>
      <c r="BF210" s="213">
        <f>IF(N210="snížená",J210,0)</f>
        <v>0</v>
      </c>
      <c r="BG210" s="213">
        <f>IF(N210="zákl. přenesená",J210,0)</f>
        <v>0</v>
      </c>
      <c r="BH210" s="213">
        <f>IF(N210="sníž. přenesená",J210,0)</f>
        <v>0</v>
      </c>
      <c r="BI210" s="213">
        <f>IF(N210="nulová",J210,0)</f>
        <v>0</v>
      </c>
      <c r="BJ210" s="17" t="s">
        <v>74</v>
      </c>
      <c r="BK210" s="213">
        <f>ROUND(I210*H210,2)</f>
        <v>0</v>
      </c>
      <c r="BL210" s="17" t="s">
        <v>131</v>
      </c>
      <c r="BM210" s="212" t="s">
        <v>629</v>
      </c>
    </row>
    <row r="211" s="2" customFormat="1">
      <c r="A211" s="38"/>
      <c r="B211" s="39"/>
      <c r="C211" s="40"/>
      <c r="D211" s="214" t="s">
        <v>118</v>
      </c>
      <c r="E211" s="40"/>
      <c r="F211" s="215" t="s">
        <v>630</v>
      </c>
      <c r="G211" s="40"/>
      <c r="H211" s="40"/>
      <c r="I211" s="216"/>
      <c r="J211" s="40"/>
      <c r="K211" s="40"/>
      <c r="L211" s="44"/>
      <c r="M211" s="217"/>
      <c r="N211" s="218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118</v>
      </c>
      <c r="AU211" s="17" t="s">
        <v>79</v>
      </c>
    </row>
    <row r="212" s="13" customFormat="1">
      <c r="A212" s="13"/>
      <c r="B212" s="227"/>
      <c r="C212" s="228"/>
      <c r="D212" s="219" t="s">
        <v>178</v>
      </c>
      <c r="E212" s="229" t="s">
        <v>19</v>
      </c>
      <c r="F212" s="230" t="s">
        <v>631</v>
      </c>
      <c r="G212" s="228"/>
      <c r="H212" s="231">
        <v>12.5</v>
      </c>
      <c r="I212" s="232"/>
      <c r="J212" s="228"/>
      <c r="K212" s="228"/>
      <c r="L212" s="233"/>
      <c r="M212" s="234"/>
      <c r="N212" s="235"/>
      <c r="O212" s="235"/>
      <c r="P212" s="235"/>
      <c r="Q212" s="235"/>
      <c r="R212" s="235"/>
      <c r="S212" s="235"/>
      <c r="T212" s="23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7" t="s">
        <v>178</v>
      </c>
      <c r="AU212" s="237" t="s">
        <v>79</v>
      </c>
      <c r="AV212" s="13" t="s">
        <v>79</v>
      </c>
      <c r="AW212" s="13" t="s">
        <v>31</v>
      </c>
      <c r="AX212" s="13" t="s">
        <v>74</v>
      </c>
      <c r="AY212" s="237" t="s">
        <v>108</v>
      </c>
    </row>
    <row r="213" s="2" customFormat="1" ht="16.5" customHeight="1">
      <c r="A213" s="38"/>
      <c r="B213" s="39"/>
      <c r="C213" s="201" t="s">
        <v>414</v>
      </c>
      <c r="D213" s="201" t="s">
        <v>111</v>
      </c>
      <c r="E213" s="202" t="s">
        <v>632</v>
      </c>
      <c r="F213" s="203" t="s">
        <v>633</v>
      </c>
      <c r="G213" s="204" t="s">
        <v>186</v>
      </c>
      <c r="H213" s="205">
        <v>6.3650000000000002</v>
      </c>
      <c r="I213" s="206"/>
      <c r="J213" s="207">
        <f>ROUND(I213*H213,2)</f>
        <v>0</v>
      </c>
      <c r="K213" s="203" t="s">
        <v>175</v>
      </c>
      <c r="L213" s="44"/>
      <c r="M213" s="208" t="s">
        <v>19</v>
      </c>
      <c r="N213" s="209" t="s">
        <v>40</v>
      </c>
      <c r="O213" s="84"/>
      <c r="P213" s="210">
        <f>O213*H213</f>
        <v>0</v>
      </c>
      <c r="Q213" s="210">
        <v>2.3456999999999999</v>
      </c>
      <c r="R213" s="210">
        <f>Q213*H213</f>
        <v>14.9303805</v>
      </c>
      <c r="S213" s="210">
        <v>0</v>
      </c>
      <c r="T213" s="211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2" t="s">
        <v>131</v>
      </c>
      <c r="AT213" s="212" t="s">
        <v>111</v>
      </c>
      <c r="AU213" s="212" t="s">
        <v>79</v>
      </c>
      <c r="AY213" s="17" t="s">
        <v>108</v>
      </c>
      <c r="BE213" s="213">
        <f>IF(N213="základní",J213,0)</f>
        <v>0</v>
      </c>
      <c r="BF213" s="213">
        <f>IF(N213="snížená",J213,0)</f>
        <v>0</v>
      </c>
      <c r="BG213" s="213">
        <f>IF(N213="zákl. přenesená",J213,0)</f>
        <v>0</v>
      </c>
      <c r="BH213" s="213">
        <f>IF(N213="sníž. přenesená",J213,0)</f>
        <v>0</v>
      </c>
      <c r="BI213" s="213">
        <f>IF(N213="nulová",J213,0)</f>
        <v>0</v>
      </c>
      <c r="BJ213" s="17" t="s">
        <v>74</v>
      </c>
      <c r="BK213" s="213">
        <f>ROUND(I213*H213,2)</f>
        <v>0</v>
      </c>
      <c r="BL213" s="17" t="s">
        <v>131</v>
      </c>
      <c r="BM213" s="212" t="s">
        <v>634</v>
      </c>
    </row>
    <row r="214" s="2" customFormat="1">
      <c r="A214" s="38"/>
      <c r="B214" s="39"/>
      <c r="C214" s="40"/>
      <c r="D214" s="214" t="s">
        <v>118</v>
      </c>
      <c r="E214" s="40"/>
      <c r="F214" s="215" t="s">
        <v>635</v>
      </c>
      <c r="G214" s="40"/>
      <c r="H214" s="40"/>
      <c r="I214" s="216"/>
      <c r="J214" s="40"/>
      <c r="K214" s="40"/>
      <c r="L214" s="44"/>
      <c r="M214" s="217"/>
      <c r="N214" s="218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118</v>
      </c>
      <c r="AU214" s="17" t="s">
        <v>79</v>
      </c>
    </row>
    <row r="215" s="2" customFormat="1">
      <c r="A215" s="38"/>
      <c r="B215" s="39"/>
      <c r="C215" s="40"/>
      <c r="D215" s="219" t="s">
        <v>124</v>
      </c>
      <c r="E215" s="40"/>
      <c r="F215" s="220" t="s">
        <v>636</v>
      </c>
      <c r="G215" s="40"/>
      <c r="H215" s="40"/>
      <c r="I215" s="216"/>
      <c r="J215" s="40"/>
      <c r="K215" s="40"/>
      <c r="L215" s="44"/>
      <c r="M215" s="217"/>
      <c r="N215" s="218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124</v>
      </c>
      <c r="AU215" s="17" t="s">
        <v>79</v>
      </c>
    </row>
    <row r="216" s="13" customFormat="1">
      <c r="A216" s="13"/>
      <c r="B216" s="227"/>
      <c r="C216" s="228"/>
      <c r="D216" s="219" t="s">
        <v>178</v>
      </c>
      <c r="E216" s="229" t="s">
        <v>19</v>
      </c>
      <c r="F216" s="230" t="s">
        <v>637</v>
      </c>
      <c r="G216" s="228"/>
      <c r="H216" s="231">
        <v>6.3650000000000002</v>
      </c>
      <c r="I216" s="232"/>
      <c r="J216" s="228"/>
      <c r="K216" s="228"/>
      <c r="L216" s="233"/>
      <c r="M216" s="234"/>
      <c r="N216" s="235"/>
      <c r="O216" s="235"/>
      <c r="P216" s="235"/>
      <c r="Q216" s="235"/>
      <c r="R216" s="235"/>
      <c r="S216" s="235"/>
      <c r="T216" s="23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7" t="s">
        <v>178</v>
      </c>
      <c r="AU216" s="237" t="s">
        <v>79</v>
      </c>
      <c r="AV216" s="13" t="s">
        <v>79</v>
      </c>
      <c r="AW216" s="13" t="s">
        <v>31</v>
      </c>
      <c r="AX216" s="13" t="s">
        <v>74</v>
      </c>
      <c r="AY216" s="237" t="s">
        <v>108</v>
      </c>
    </row>
    <row r="217" s="2" customFormat="1" ht="16.5" customHeight="1">
      <c r="A217" s="38"/>
      <c r="B217" s="39"/>
      <c r="C217" s="201" t="s">
        <v>419</v>
      </c>
      <c r="D217" s="201" t="s">
        <v>111</v>
      </c>
      <c r="E217" s="202" t="s">
        <v>638</v>
      </c>
      <c r="F217" s="203" t="s">
        <v>639</v>
      </c>
      <c r="G217" s="204" t="s">
        <v>186</v>
      </c>
      <c r="H217" s="205">
        <v>6</v>
      </c>
      <c r="I217" s="206"/>
      <c r="J217" s="207">
        <f>ROUND(I217*H217,2)</f>
        <v>0</v>
      </c>
      <c r="K217" s="203" t="s">
        <v>175</v>
      </c>
      <c r="L217" s="44"/>
      <c r="M217" s="208" t="s">
        <v>19</v>
      </c>
      <c r="N217" s="209" t="s">
        <v>40</v>
      </c>
      <c r="O217" s="84"/>
      <c r="P217" s="210">
        <f>O217*H217</f>
        <v>0</v>
      </c>
      <c r="Q217" s="210">
        <v>2.4300000000000002</v>
      </c>
      <c r="R217" s="210">
        <f>Q217*H217</f>
        <v>14.580000000000002</v>
      </c>
      <c r="S217" s="210">
        <v>0</v>
      </c>
      <c r="T217" s="211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2" t="s">
        <v>131</v>
      </c>
      <c r="AT217" s="212" t="s">
        <v>111</v>
      </c>
      <c r="AU217" s="212" t="s">
        <v>79</v>
      </c>
      <c r="AY217" s="17" t="s">
        <v>108</v>
      </c>
      <c r="BE217" s="213">
        <f>IF(N217="základní",J217,0)</f>
        <v>0</v>
      </c>
      <c r="BF217" s="213">
        <f>IF(N217="snížená",J217,0)</f>
        <v>0</v>
      </c>
      <c r="BG217" s="213">
        <f>IF(N217="zákl. přenesená",J217,0)</f>
        <v>0</v>
      </c>
      <c r="BH217" s="213">
        <f>IF(N217="sníž. přenesená",J217,0)</f>
        <v>0</v>
      </c>
      <c r="BI217" s="213">
        <f>IF(N217="nulová",J217,0)</f>
        <v>0</v>
      </c>
      <c r="BJ217" s="17" t="s">
        <v>74</v>
      </c>
      <c r="BK217" s="213">
        <f>ROUND(I217*H217,2)</f>
        <v>0</v>
      </c>
      <c r="BL217" s="17" t="s">
        <v>131</v>
      </c>
      <c r="BM217" s="212" t="s">
        <v>640</v>
      </c>
    </row>
    <row r="218" s="2" customFormat="1">
      <c r="A218" s="38"/>
      <c r="B218" s="39"/>
      <c r="C218" s="40"/>
      <c r="D218" s="214" t="s">
        <v>118</v>
      </c>
      <c r="E218" s="40"/>
      <c r="F218" s="215" t="s">
        <v>641</v>
      </c>
      <c r="G218" s="40"/>
      <c r="H218" s="40"/>
      <c r="I218" s="216"/>
      <c r="J218" s="40"/>
      <c r="K218" s="40"/>
      <c r="L218" s="44"/>
      <c r="M218" s="217"/>
      <c r="N218" s="218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118</v>
      </c>
      <c r="AU218" s="17" t="s">
        <v>79</v>
      </c>
    </row>
    <row r="219" s="13" customFormat="1">
      <c r="A219" s="13"/>
      <c r="B219" s="227"/>
      <c r="C219" s="228"/>
      <c r="D219" s="219" t="s">
        <v>178</v>
      </c>
      <c r="E219" s="229" t="s">
        <v>19</v>
      </c>
      <c r="F219" s="230" t="s">
        <v>642</v>
      </c>
      <c r="G219" s="228"/>
      <c r="H219" s="231">
        <v>6</v>
      </c>
      <c r="I219" s="232"/>
      <c r="J219" s="228"/>
      <c r="K219" s="228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178</v>
      </c>
      <c r="AU219" s="237" t="s">
        <v>79</v>
      </c>
      <c r="AV219" s="13" t="s">
        <v>79</v>
      </c>
      <c r="AW219" s="13" t="s">
        <v>31</v>
      </c>
      <c r="AX219" s="13" t="s">
        <v>74</v>
      </c>
      <c r="AY219" s="237" t="s">
        <v>108</v>
      </c>
    </row>
    <row r="220" s="12" customFormat="1" ht="22.8" customHeight="1">
      <c r="A220" s="12"/>
      <c r="B220" s="185"/>
      <c r="C220" s="186"/>
      <c r="D220" s="187" t="s">
        <v>68</v>
      </c>
      <c r="E220" s="199" t="s">
        <v>107</v>
      </c>
      <c r="F220" s="199" t="s">
        <v>272</v>
      </c>
      <c r="G220" s="186"/>
      <c r="H220" s="186"/>
      <c r="I220" s="189"/>
      <c r="J220" s="200">
        <f>BK220</f>
        <v>0</v>
      </c>
      <c r="K220" s="186"/>
      <c r="L220" s="191"/>
      <c r="M220" s="192"/>
      <c r="N220" s="193"/>
      <c r="O220" s="193"/>
      <c r="P220" s="194">
        <f>SUM(P221:P261)</f>
        <v>0</v>
      </c>
      <c r="Q220" s="193"/>
      <c r="R220" s="194">
        <f>SUM(R221:R261)</f>
        <v>5469.8213731299993</v>
      </c>
      <c r="S220" s="193"/>
      <c r="T220" s="195">
        <f>SUM(T221:T261)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96" t="s">
        <v>74</v>
      </c>
      <c r="AT220" s="197" t="s">
        <v>68</v>
      </c>
      <c r="AU220" s="197" t="s">
        <v>74</v>
      </c>
      <c r="AY220" s="196" t="s">
        <v>108</v>
      </c>
      <c r="BK220" s="198">
        <f>SUM(BK221:BK261)</f>
        <v>0</v>
      </c>
    </row>
    <row r="221" s="2" customFormat="1" ht="21.75" customHeight="1">
      <c r="A221" s="38"/>
      <c r="B221" s="39"/>
      <c r="C221" s="201" t="s">
        <v>424</v>
      </c>
      <c r="D221" s="201" t="s">
        <v>111</v>
      </c>
      <c r="E221" s="202" t="s">
        <v>285</v>
      </c>
      <c r="F221" s="203" t="s">
        <v>286</v>
      </c>
      <c r="G221" s="204" t="s">
        <v>174</v>
      </c>
      <c r="H221" s="205">
        <v>1820.508</v>
      </c>
      <c r="I221" s="206"/>
      <c r="J221" s="207">
        <f>ROUND(I221*H221,2)</f>
        <v>0</v>
      </c>
      <c r="K221" s="203" t="s">
        <v>175</v>
      </c>
      <c r="L221" s="44"/>
      <c r="M221" s="208" t="s">
        <v>19</v>
      </c>
      <c r="N221" s="209" t="s">
        <v>40</v>
      </c>
      <c r="O221" s="84"/>
      <c r="P221" s="210">
        <f>O221*H221</f>
        <v>0</v>
      </c>
      <c r="Q221" s="210">
        <v>0.4153</v>
      </c>
      <c r="R221" s="210">
        <f>Q221*H221</f>
        <v>756.05697240000006</v>
      </c>
      <c r="S221" s="210">
        <v>0</v>
      </c>
      <c r="T221" s="211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2" t="s">
        <v>131</v>
      </c>
      <c r="AT221" s="212" t="s">
        <v>111</v>
      </c>
      <c r="AU221" s="212" t="s">
        <v>79</v>
      </c>
      <c r="AY221" s="17" t="s">
        <v>108</v>
      </c>
      <c r="BE221" s="213">
        <f>IF(N221="základní",J221,0)</f>
        <v>0</v>
      </c>
      <c r="BF221" s="213">
        <f>IF(N221="snížená",J221,0)</f>
        <v>0</v>
      </c>
      <c r="BG221" s="213">
        <f>IF(N221="zákl. přenesená",J221,0)</f>
        <v>0</v>
      </c>
      <c r="BH221" s="213">
        <f>IF(N221="sníž. přenesená",J221,0)</f>
        <v>0</v>
      </c>
      <c r="BI221" s="213">
        <f>IF(N221="nulová",J221,0)</f>
        <v>0</v>
      </c>
      <c r="BJ221" s="17" t="s">
        <v>74</v>
      </c>
      <c r="BK221" s="213">
        <f>ROUND(I221*H221,2)</f>
        <v>0</v>
      </c>
      <c r="BL221" s="17" t="s">
        <v>131</v>
      </c>
      <c r="BM221" s="212" t="s">
        <v>643</v>
      </c>
    </row>
    <row r="222" s="2" customFormat="1">
      <c r="A222" s="38"/>
      <c r="B222" s="39"/>
      <c r="C222" s="40"/>
      <c r="D222" s="214" t="s">
        <v>118</v>
      </c>
      <c r="E222" s="40"/>
      <c r="F222" s="215" t="s">
        <v>288</v>
      </c>
      <c r="G222" s="40"/>
      <c r="H222" s="40"/>
      <c r="I222" s="216"/>
      <c r="J222" s="40"/>
      <c r="K222" s="40"/>
      <c r="L222" s="44"/>
      <c r="M222" s="217"/>
      <c r="N222" s="218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118</v>
      </c>
      <c r="AU222" s="17" t="s">
        <v>79</v>
      </c>
    </row>
    <row r="223" s="2" customFormat="1" ht="21.75" customHeight="1">
      <c r="A223" s="38"/>
      <c r="B223" s="39"/>
      <c r="C223" s="201" t="s">
        <v>429</v>
      </c>
      <c r="D223" s="201" t="s">
        <v>111</v>
      </c>
      <c r="E223" s="202" t="s">
        <v>644</v>
      </c>
      <c r="F223" s="203" t="s">
        <v>645</v>
      </c>
      <c r="G223" s="204" t="s">
        <v>174</v>
      </c>
      <c r="H223" s="205">
        <v>107.25</v>
      </c>
      <c r="I223" s="206"/>
      <c r="J223" s="207">
        <f>ROUND(I223*H223,2)</f>
        <v>0</v>
      </c>
      <c r="K223" s="203" t="s">
        <v>175</v>
      </c>
      <c r="L223" s="44"/>
      <c r="M223" s="208" t="s">
        <v>19</v>
      </c>
      <c r="N223" s="209" t="s">
        <v>40</v>
      </c>
      <c r="O223" s="84"/>
      <c r="P223" s="210">
        <f>O223*H223</f>
        <v>0</v>
      </c>
      <c r="Q223" s="210">
        <v>0.34499999999999997</v>
      </c>
      <c r="R223" s="210">
        <f>Q223*H223</f>
        <v>37.001249999999999</v>
      </c>
      <c r="S223" s="210">
        <v>0</v>
      </c>
      <c r="T223" s="211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2" t="s">
        <v>131</v>
      </c>
      <c r="AT223" s="212" t="s">
        <v>111</v>
      </c>
      <c r="AU223" s="212" t="s">
        <v>79</v>
      </c>
      <c r="AY223" s="17" t="s">
        <v>108</v>
      </c>
      <c r="BE223" s="213">
        <f>IF(N223="základní",J223,0)</f>
        <v>0</v>
      </c>
      <c r="BF223" s="213">
        <f>IF(N223="snížená",J223,0)</f>
        <v>0</v>
      </c>
      <c r="BG223" s="213">
        <f>IF(N223="zákl. přenesená",J223,0)</f>
        <v>0</v>
      </c>
      <c r="BH223" s="213">
        <f>IF(N223="sníž. přenesená",J223,0)</f>
        <v>0</v>
      </c>
      <c r="BI223" s="213">
        <f>IF(N223="nulová",J223,0)</f>
        <v>0</v>
      </c>
      <c r="BJ223" s="17" t="s">
        <v>74</v>
      </c>
      <c r="BK223" s="213">
        <f>ROUND(I223*H223,2)</f>
        <v>0</v>
      </c>
      <c r="BL223" s="17" t="s">
        <v>131</v>
      </c>
      <c r="BM223" s="212" t="s">
        <v>646</v>
      </c>
    </row>
    <row r="224" s="2" customFormat="1">
      <c r="A224" s="38"/>
      <c r="B224" s="39"/>
      <c r="C224" s="40"/>
      <c r="D224" s="214" t="s">
        <v>118</v>
      </c>
      <c r="E224" s="40"/>
      <c r="F224" s="215" t="s">
        <v>647</v>
      </c>
      <c r="G224" s="40"/>
      <c r="H224" s="40"/>
      <c r="I224" s="216"/>
      <c r="J224" s="40"/>
      <c r="K224" s="40"/>
      <c r="L224" s="44"/>
      <c r="M224" s="217"/>
      <c r="N224" s="218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118</v>
      </c>
      <c r="AU224" s="17" t="s">
        <v>79</v>
      </c>
    </row>
    <row r="225" s="2" customFormat="1">
      <c r="A225" s="38"/>
      <c r="B225" s="39"/>
      <c r="C225" s="40"/>
      <c r="D225" s="219" t="s">
        <v>124</v>
      </c>
      <c r="E225" s="40"/>
      <c r="F225" s="220" t="s">
        <v>648</v>
      </c>
      <c r="G225" s="40"/>
      <c r="H225" s="40"/>
      <c r="I225" s="216"/>
      <c r="J225" s="40"/>
      <c r="K225" s="40"/>
      <c r="L225" s="44"/>
      <c r="M225" s="217"/>
      <c r="N225" s="218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124</v>
      </c>
      <c r="AU225" s="17" t="s">
        <v>79</v>
      </c>
    </row>
    <row r="226" s="13" customFormat="1">
      <c r="A226" s="13"/>
      <c r="B226" s="227"/>
      <c r="C226" s="228"/>
      <c r="D226" s="219" t="s">
        <v>178</v>
      </c>
      <c r="E226" s="229" t="s">
        <v>19</v>
      </c>
      <c r="F226" s="230" t="s">
        <v>649</v>
      </c>
      <c r="G226" s="228"/>
      <c r="H226" s="231">
        <v>107.25</v>
      </c>
      <c r="I226" s="232"/>
      <c r="J226" s="228"/>
      <c r="K226" s="228"/>
      <c r="L226" s="233"/>
      <c r="M226" s="234"/>
      <c r="N226" s="235"/>
      <c r="O226" s="235"/>
      <c r="P226" s="235"/>
      <c r="Q226" s="235"/>
      <c r="R226" s="235"/>
      <c r="S226" s="235"/>
      <c r="T226" s="23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7" t="s">
        <v>178</v>
      </c>
      <c r="AU226" s="237" t="s">
        <v>79</v>
      </c>
      <c r="AV226" s="13" t="s">
        <v>79</v>
      </c>
      <c r="AW226" s="13" t="s">
        <v>31</v>
      </c>
      <c r="AX226" s="13" t="s">
        <v>74</v>
      </c>
      <c r="AY226" s="237" t="s">
        <v>108</v>
      </c>
    </row>
    <row r="227" s="2" customFormat="1" ht="21.75" customHeight="1">
      <c r="A227" s="38"/>
      <c r="B227" s="39"/>
      <c r="C227" s="201" t="s">
        <v>437</v>
      </c>
      <c r="D227" s="201" t="s">
        <v>111</v>
      </c>
      <c r="E227" s="202" t="s">
        <v>650</v>
      </c>
      <c r="F227" s="203" t="s">
        <v>651</v>
      </c>
      <c r="G227" s="204" t="s">
        <v>174</v>
      </c>
      <c r="H227" s="205">
        <v>63.840000000000003</v>
      </c>
      <c r="I227" s="206"/>
      <c r="J227" s="207">
        <f>ROUND(I227*H227,2)</f>
        <v>0</v>
      </c>
      <c r="K227" s="203" t="s">
        <v>175</v>
      </c>
      <c r="L227" s="44"/>
      <c r="M227" s="208" t="s">
        <v>19</v>
      </c>
      <c r="N227" s="209" t="s">
        <v>40</v>
      </c>
      <c r="O227" s="84"/>
      <c r="P227" s="210">
        <f>O227*H227</f>
        <v>0</v>
      </c>
      <c r="Q227" s="210">
        <v>0.34499999999999997</v>
      </c>
      <c r="R227" s="210">
        <f>Q227*H227</f>
        <v>22.024799999999999</v>
      </c>
      <c r="S227" s="210">
        <v>0</v>
      </c>
      <c r="T227" s="211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2" t="s">
        <v>131</v>
      </c>
      <c r="AT227" s="212" t="s">
        <v>111</v>
      </c>
      <c r="AU227" s="212" t="s">
        <v>79</v>
      </c>
      <c r="AY227" s="17" t="s">
        <v>108</v>
      </c>
      <c r="BE227" s="213">
        <f>IF(N227="základní",J227,0)</f>
        <v>0</v>
      </c>
      <c r="BF227" s="213">
        <f>IF(N227="snížená",J227,0)</f>
        <v>0</v>
      </c>
      <c r="BG227" s="213">
        <f>IF(N227="zákl. přenesená",J227,0)</f>
        <v>0</v>
      </c>
      <c r="BH227" s="213">
        <f>IF(N227="sníž. přenesená",J227,0)</f>
        <v>0</v>
      </c>
      <c r="BI227" s="213">
        <f>IF(N227="nulová",J227,0)</f>
        <v>0</v>
      </c>
      <c r="BJ227" s="17" t="s">
        <v>74</v>
      </c>
      <c r="BK227" s="213">
        <f>ROUND(I227*H227,2)</f>
        <v>0</v>
      </c>
      <c r="BL227" s="17" t="s">
        <v>131</v>
      </c>
      <c r="BM227" s="212" t="s">
        <v>652</v>
      </c>
    </row>
    <row r="228" s="2" customFormat="1">
      <c r="A228" s="38"/>
      <c r="B228" s="39"/>
      <c r="C228" s="40"/>
      <c r="D228" s="214" t="s">
        <v>118</v>
      </c>
      <c r="E228" s="40"/>
      <c r="F228" s="215" t="s">
        <v>653</v>
      </c>
      <c r="G228" s="40"/>
      <c r="H228" s="40"/>
      <c r="I228" s="216"/>
      <c r="J228" s="40"/>
      <c r="K228" s="40"/>
      <c r="L228" s="44"/>
      <c r="M228" s="217"/>
      <c r="N228" s="218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118</v>
      </c>
      <c r="AU228" s="17" t="s">
        <v>79</v>
      </c>
    </row>
    <row r="229" s="2" customFormat="1">
      <c r="A229" s="38"/>
      <c r="B229" s="39"/>
      <c r="C229" s="40"/>
      <c r="D229" s="219" t="s">
        <v>124</v>
      </c>
      <c r="E229" s="40"/>
      <c r="F229" s="220" t="s">
        <v>654</v>
      </c>
      <c r="G229" s="40"/>
      <c r="H229" s="40"/>
      <c r="I229" s="216"/>
      <c r="J229" s="40"/>
      <c r="K229" s="40"/>
      <c r="L229" s="44"/>
      <c r="M229" s="217"/>
      <c r="N229" s="218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124</v>
      </c>
      <c r="AU229" s="17" t="s">
        <v>79</v>
      </c>
    </row>
    <row r="230" s="13" customFormat="1">
      <c r="A230" s="13"/>
      <c r="B230" s="227"/>
      <c r="C230" s="228"/>
      <c r="D230" s="219" t="s">
        <v>178</v>
      </c>
      <c r="E230" s="229" t="s">
        <v>19</v>
      </c>
      <c r="F230" s="230" t="s">
        <v>655</v>
      </c>
      <c r="G230" s="228"/>
      <c r="H230" s="231">
        <v>63.840000000000003</v>
      </c>
      <c r="I230" s="232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178</v>
      </c>
      <c r="AU230" s="237" t="s">
        <v>79</v>
      </c>
      <c r="AV230" s="13" t="s">
        <v>79</v>
      </c>
      <c r="AW230" s="13" t="s">
        <v>31</v>
      </c>
      <c r="AX230" s="13" t="s">
        <v>74</v>
      </c>
      <c r="AY230" s="237" t="s">
        <v>108</v>
      </c>
    </row>
    <row r="231" s="2" customFormat="1" ht="21.75" customHeight="1">
      <c r="A231" s="38"/>
      <c r="B231" s="39"/>
      <c r="C231" s="201" t="s">
        <v>442</v>
      </c>
      <c r="D231" s="201" t="s">
        <v>111</v>
      </c>
      <c r="E231" s="202" t="s">
        <v>290</v>
      </c>
      <c r="F231" s="203" t="s">
        <v>291</v>
      </c>
      <c r="G231" s="204" t="s">
        <v>174</v>
      </c>
      <c r="H231" s="205">
        <v>2168.335</v>
      </c>
      <c r="I231" s="206"/>
      <c r="J231" s="207">
        <f>ROUND(I231*H231,2)</f>
        <v>0</v>
      </c>
      <c r="K231" s="203" t="s">
        <v>175</v>
      </c>
      <c r="L231" s="44"/>
      <c r="M231" s="208" t="s">
        <v>19</v>
      </c>
      <c r="N231" s="209" t="s">
        <v>40</v>
      </c>
      <c r="O231" s="84"/>
      <c r="P231" s="210">
        <f>O231*H231</f>
        <v>0</v>
      </c>
      <c r="Q231" s="210">
        <v>0.46000000000000002</v>
      </c>
      <c r="R231" s="210">
        <f>Q231*H231</f>
        <v>997.43410000000006</v>
      </c>
      <c r="S231" s="210">
        <v>0</v>
      </c>
      <c r="T231" s="211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2" t="s">
        <v>131</v>
      </c>
      <c r="AT231" s="212" t="s">
        <v>111</v>
      </c>
      <c r="AU231" s="212" t="s">
        <v>79</v>
      </c>
      <c r="AY231" s="17" t="s">
        <v>108</v>
      </c>
      <c r="BE231" s="213">
        <f>IF(N231="základní",J231,0)</f>
        <v>0</v>
      </c>
      <c r="BF231" s="213">
        <f>IF(N231="snížená",J231,0)</f>
        <v>0</v>
      </c>
      <c r="BG231" s="213">
        <f>IF(N231="zákl. přenesená",J231,0)</f>
        <v>0</v>
      </c>
      <c r="BH231" s="213">
        <f>IF(N231="sníž. přenesená",J231,0)</f>
        <v>0</v>
      </c>
      <c r="BI231" s="213">
        <f>IF(N231="nulová",J231,0)</f>
        <v>0</v>
      </c>
      <c r="BJ231" s="17" t="s">
        <v>74</v>
      </c>
      <c r="BK231" s="213">
        <f>ROUND(I231*H231,2)</f>
        <v>0</v>
      </c>
      <c r="BL231" s="17" t="s">
        <v>131</v>
      </c>
      <c r="BM231" s="212" t="s">
        <v>656</v>
      </c>
    </row>
    <row r="232" s="2" customFormat="1">
      <c r="A232" s="38"/>
      <c r="B232" s="39"/>
      <c r="C232" s="40"/>
      <c r="D232" s="214" t="s">
        <v>118</v>
      </c>
      <c r="E232" s="40"/>
      <c r="F232" s="215" t="s">
        <v>293</v>
      </c>
      <c r="G232" s="40"/>
      <c r="H232" s="40"/>
      <c r="I232" s="216"/>
      <c r="J232" s="40"/>
      <c r="K232" s="40"/>
      <c r="L232" s="44"/>
      <c r="M232" s="217"/>
      <c r="N232" s="218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118</v>
      </c>
      <c r="AU232" s="17" t="s">
        <v>79</v>
      </c>
    </row>
    <row r="233" s="2" customFormat="1" ht="21.75" customHeight="1">
      <c r="A233" s="38"/>
      <c r="B233" s="39"/>
      <c r="C233" s="201" t="s">
        <v>449</v>
      </c>
      <c r="D233" s="201" t="s">
        <v>111</v>
      </c>
      <c r="E233" s="202" t="s">
        <v>290</v>
      </c>
      <c r="F233" s="203" t="s">
        <v>291</v>
      </c>
      <c r="G233" s="204" t="s">
        <v>174</v>
      </c>
      <c r="H233" s="205">
        <v>4308.6999999999998</v>
      </c>
      <c r="I233" s="206"/>
      <c r="J233" s="207">
        <f>ROUND(I233*H233,2)</f>
        <v>0</v>
      </c>
      <c r="K233" s="203" t="s">
        <v>175</v>
      </c>
      <c r="L233" s="44"/>
      <c r="M233" s="208" t="s">
        <v>19</v>
      </c>
      <c r="N233" s="209" t="s">
        <v>40</v>
      </c>
      <c r="O233" s="84"/>
      <c r="P233" s="210">
        <f>O233*H233</f>
        <v>0</v>
      </c>
      <c r="Q233" s="210">
        <v>0.46000000000000002</v>
      </c>
      <c r="R233" s="210">
        <f>Q233*H233</f>
        <v>1982.002</v>
      </c>
      <c r="S233" s="210">
        <v>0</v>
      </c>
      <c r="T233" s="211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2" t="s">
        <v>131</v>
      </c>
      <c r="AT233" s="212" t="s">
        <v>111</v>
      </c>
      <c r="AU233" s="212" t="s">
        <v>79</v>
      </c>
      <c r="AY233" s="17" t="s">
        <v>108</v>
      </c>
      <c r="BE233" s="213">
        <f>IF(N233="základní",J233,0)</f>
        <v>0</v>
      </c>
      <c r="BF233" s="213">
        <f>IF(N233="snížená",J233,0)</f>
        <v>0</v>
      </c>
      <c r="BG233" s="213">
        <f>IF(N233="zákl. přenesená",J233,0)</f>
        <v>0</v>
      </c>
      <c r="BH233" s="213">
        <f>IF(N233="sníž. přenesená",J233,0)</f>
        <v>0</v>
      </c>
      <c r="BI233" s="213">
        <f>IF(N233="nulová",J233,0)</f>
        <v>0</v>
      </c>
      <c r="BJ233" s="17" t="s">
        <v>74</v>
      </c>
      <c r="BK233" s="213">
        <f>ROUND(I233*H233,2)</f>
        <v>0</v>
      </c>
      <c r="BL233" s="17" t="s">
        <v>131</v>
      </c>
      <c r="BM233" s="212" t="s">
        <v>657</v>
      </c>
    </row>
    <row r="234" s="2" customFormat="1">
      <c r="A234" s="38"/>
      <c r="B234" s="39"/>
      <c r="C234" s="40"/>
      <c r="D234" s="214" t="s">
        <v>118</v>
      </c>
      <c r="E234" s="40"/>
      <c r="F234" s="215" t="s">
        <v>293</v>
      </c>
      <c r="G234" s="40"/>
      <c r="H234" s="40"/>
      <c r="I234" s="216"/>
      <c r="J234" s="40"/>
      <c r="K234" s="40"/>
      <c r="L234" s="44"/>
      <c r="M234" s="217"/>
      <c r="N234" s="218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118</v>
      </c>
      <c r="AU234" s="17" t="s">
        <v>79</v>
      </c>
    </row>
    <row r="235" s="2" customFormat="1">
      <c r="A235" s="38"/>
      <c r="B235" s="39"/>
      <c r="C235" s="40"/>
      <c r="D235" s="219" t="s">
        <v>124</v>
      </c>
      <c r="E235" s="40"/>
      <c r="F235" s="220" t="s">
        <v>296</v>
      </c>
      <c r="G235" s="40"/>
      <c r="H235" s="40"/>
      <c r="I235" s="216"/>
      <c r="J235" s="40"/>
      <c r="K235" s="40"/>
      <c r="L235" s="44"/>
      <c r="M235" s="217"/>
      <c r="N235" s="218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124</v>
      </c>
      <c r="AU235" s="17" t="s">
        <v>79</v>
      </c>
    </row>
    <row r="236" s="13" customFormat="1">
      <c r="A236" s="13"/>
      <c r="B236" s="227"/>
      <c r="C236" s="228"/>
      <c r="D236" s="219" t="s">
        <v>178</v>
      </c>
      <c r="E236" s="229" t="s">
        <v>19</v>
      </c>
      <c r="F236" s="230" t="s">
        <v>658</v>
      </c>
      <c r="G236" s="228"/>
      <c r="H236" s="231">
        <v>4308.6999999999998</v>
      </c>
      <c r="I236" s="232"/>
      <c r="J236" s="228"/>
      <c r="K236" s="228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178</v>
      </c>
      <c r="AU236" s="237" t="s">
        <v>79</v>
      </c>
      <c r="AV236" s="13" t="s">
        <v>79</v>
      </c>
      <c r="AW236" s="13" t="s">
        <v>31</v>
      </c>
      <c r="AX236" s="13" t="s">
        <v>74</v>
      </c>
      <c r="AY236" s="237" t="s">
        <v>108</v>
      </c>
    </row>
    <row r="237" s="2" customFormat="1" ht="21.75" customHeight="1">
      <c r="A237" s="38"/>
      <c r="B237" s="39"/>
      <c r="C237" s="201" t="s">
        <v>456</v>
      </c>
      <c r="D237" s="201" t="s">
        <v>111</v>
      </c>
      <c r="E237" s="202" t="s">
        <v>290</v>
      </c>
      <c r="F237" s="203" t="s">
        <v>291</v>
      </c>
      <c r="G237" s="204" t="s">
        <v>174</v>
      </c>
      <c r="H237" s="205">
        <v>2154.3499999999999</v>
      </c>
      <c r="I237" s="206"/>
      <c r="J237" s="207">
        <f>ROUND(I237*H237,2)</f>
        <v>0</v>
      </c>
      <c r="K237" s="203" t="s">
        <v>175</v>
      </c>
      <c r="L237" s="44"/>
      <c r="M237" s="208" t="s">
        <v>19</v>
      </c>
      <c r="N237" s="209" t="s">
        <v>40</v>
      </c>
      <c r="O237" s="84"/>
      <c r="P237" s="210">
        <f>O237*H237</f>
        <v>0</v>
      </c>
      <c r="Q237" s="210">
        <v>0.46000000000000002</v>
      </c>
      <c r="R237" s="210">
        <f>Q237*H237</f>
        <v>991.00099999999998</v>
      </c>
      <c r="S237" s="210">
        <v>0</v>
      </c>
      <c r="T237" s="211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2" t="s">
        <v>131</v>
      </c>
      <c r="AT237" s="212" t="s">
        <v>111</v>
      </c>
      <c r="AU237" s="212" t="s">
        <v>79</v>
      </c>
      <c r="AY237" s="17" t="s">
        <v>108</v>
      </c>
      <c r="BE237" s="213">
        <f>IF(N237="základní",J237,0)</f>
        <v>0</v>
      </c>
      <c r="BF237" s="213">
        <f>IF(N237="snížená",J237,0)</f>
        <v>0</v>
      </c>
      <c r="BG237" s="213">
        <f>IF(N237="zákl. přenesená",J237,0)</f>
        <v>0</v>
      </c>
      <c r="BH237" s="213">
        <f>IF(N237="sníž. přenesená",J237,0)</f>
        <v>0</v>
      </c>
      <c r="BI237" s="213">
        <f>IF(N237="nulová",J237,0)</f>
        <v>0</v>
      </c>
      <c r="BJ237" s="17" t="s">
        <v>74</v>
      </c>
      <c r="BK237" s="213">
        <f>ROUND(I237*H237,2)</f>
        <v>0</v>
      </c>
      <c r="BL237" s="17" t="s">
        <v>131</v>
      </c>
      <c r="BM237" s="212" t="s">
        <v>659</v>
      </c>
    </row>
    <row r="238" s="2" customFormat="1">
      <c r="A238" s="38"/>
      <c r="B238" s="39"/>
      <c r="C238" s="40"/>
      <c r="D238" s="214" t="s">
        <v>118</v>
      </c>
      <c r="E238" s="40"/>
      <c r="F238" s="215" t="s">
        <v>293</v>
      </c>
      <c r="G238" s="40"/>
      <c r="H238" s="40"/>
      <c r="I238" s="216"/>
      <c r="J238" s="40"/>
      <c r="K238" s="40"/>
      <c r="L238" s="44"/>
      <c r="M238" s="217"/>
      <c r="N238" s="218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118</v>
      </c>
      <c r="AU238" s="17" t="s">
        <v>79</v>
      </c>
    </row>
    <row r="239" s="2" customFormat="1">
      <c r="A239" s="38"/>
      <c r="B239" s="39"/>
      <c r="C239" s="40"/>
      <c r="D239" s="219" t="s">
        <v>124</v>
      </c>
      <c r="E239" s="40"/>
      <c r="F239" s="220" t="s">
        <v>300</v>
      </c>
      <c r="G239" s="40"/>
      <c r="H239" s="40"/>
      <c r="I239" s="216"/>
      <c r="J239" s="40"/>
      <c r="K239" s="40"/>
      <c r="L239" s="44"/>
      <c r="M239" s="217"/>
      <c r="N239" s="218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124</v>
      </c>
      <c r="AU239" s="17" t="s">
        <v>79</v>
      </c>
    </row>
    <row r="240" s="13" customFormat="1">
      <c r="A240" s="13"/>
      <c r="B240" s="227"/>
      <c r="C240" s="228"/>
      <c r="D240" s="219" t="s">
        <v>178</v>
      </c>
      <c r="E240" s="229" t="s">
        <v>19</v>
      </c>
      <c r="F240" s="230" t="s">
        <v>660</v>
      </c>
      <c r="G240" s="228"/>
      <c r="H240" s="231">
        <v>2154.3499999999999</v>
      </c>
      <c r="I240" s="232"/>
      <c r="J240" s="228"/>
      <c r="K240" s="228"/>
      <c r="L240" s="233"/>
      <c r="M240" s="234"/>
      <c r="N240" s="235"/>
      <c r="O240" s="235"/>
      <c r="P240" s="235"/>
      <c r="Q240" s="235"/>
      <c r="R240" s="235"/>
      <c r="S240" s="235"/>
      <c r="T240" s="23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7" t="s">
        <v>178</v>
      </c>
      <c r="AU240" s="237" t="s">
        <v>79</v>
      </c>
      <c r="AV240" s="13" t="s">
        <v>79</v>
      </c>
      <c r="AW240" s="13" t="s">
        <v>31</v>
      </c>
      <c r="AX240" s="13" t="s">
        <v>74</v>
      </c>
      <c r="AY240" s="237" t="s">
        <v>108</v>
      </c>
    </row>
    <row r="241" s="2" customFormat="1" ht="21.75" customHeight="1">
      <c r="A241" s="38"/>
      <c r="B241" s="39"/>
      <c r="C241" s="201" t="s">
        <v>463</v>
      </c>
      <c r="D241" s="201" t="s">
        <v>111</v>
      </c>
      <c r="E241" s="202" t="s">
        <v>290</v>
      </c>
      <c r="F241" s="203" t="s">
        <v>291</v>
      </c>
      <c r="G241" s="204" t="s">
        <v>174</v>
      </c>
      <c r="H241" s="205">
        <v>63.840000000000003</v>
      </c>
      <c r="I241" s="206"/>
      <c r="J241" s="207">
        <f>ROUND(I241*H241,2)</f>
        <v>0</v>
      </c>
      <c r="K241" s="203" t="s">
        <v>175</v>
      </c>
      <c r="L241" s="44"/>
      <c r="M241" s="208" t="s">
        <v>19</v>
      </c>
      <c r="N241" s="209" t="s">
        <v>40</v>
      </c>
      <c r="O241" s="84"/>
      <c r="P241" s="210">
        <f>O241*H241</f>
        <v>0</v>
      </c>
      <c r="Q241" s="210">
        <v>0.46000000000000002</v>
      </c>
      <c r="R241" s="210">
        <f>Q241*H241</f>
        <v>29.366400000000002</v>
      </c>
      <c r="S241" s="210">
        <v>0</v>
      </c>
      <c r="T241" s="211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2" t="s">
        <v>131</v>
      </c>
      <c r="AT241" s="212" t="s">
        <v>111</v>
      </c>
      <c r="AU241" s="212" t="s">
        <v>79</v>
      </c>
      <c r="AY241" s="17" t="s">
        <v>108</v>
      </c>
      <c r="BE241" s="213">
        <f>IF(N241="základní",J241,0)</f>
        <v>0</v>
      </c>
      <c r="BF241" s="213">
        <f>IF(N241="snížená",J241,0)</f>
        <v>0</v>
      </c>
      <c r="BG241" s="213">
        <f>IF(N241="zákl. přenesená",J241,0)</f>
        <v>0</v>
      </c>
      <c r="BH241" s="213">
        <f>IF(N241="sníž. přenesená",J241,0)</f>
        <v>0</v>
      </c>
      <c r="BI241" s="213">
        <f>IF(N241="nulová",J241,0)</f>
        <v>0</v>
      </c>
      <c r="BJ241" s="17" t="s">
        <v>74</v>
      </c>
      <c r="BK241" s="213">
        <f>ROUND(I241*H241,2)</f>
        <v>0</v>
      </c>
      <c r="BL241" s="17" t="s">
        <v>131</v>
      </c>
      <c r="BM241" s="212" t="s">
        <v>661</v>
      </c>
    </row>
    <row r="242" s="2" customFormat="1">
      <c r="A242" s="38"/>
      <c r="B242" s="39"/>
      <c r="C242" s="40"/>
      <c r="D242" s="214" t="s">
        <v>118</v>
      </c>
      <c r="E242" s="40"/>
      <c r="F242" s="215" t="s">
        <v>293</v>
      </c>
      <c r="G242" s="40"/>
      <c r="H242" s="40"/>
      <c r="I242" s="216"/>
      <c r="J242" s="40"/>
      <c r="K242" s="40"/>
      <c r="L242" s="44"/>
      <c r="M242" s="217"/>
      <c r="N242" s="218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118</v>
      </c>
      <c r="AU242" s="17" t="s">
        <v>79</v>
      </c>
    </row>
    <row r="243" s="2" customFormat="1">
      <c r="A243" s="38"/>
      <c r="B243" s="39"/>
      <c r="C243" s="40"/>
      <c r="D243" s="219" t="s">
        <v>124</v>
      </c>
      <c r="E243" s="40"/>
      <c r="F243" s="220" t="s">
        <v>662</v>
      </c>
      <c r="G243" s="40"/>
      <c r="H243" s="40"/>
      <c r="I243" s="216"/>
      <c r="J243" s="40"/>
      <c r="K243" s="40"/>
      <c r="L243" s="44"/>
      <c r="M243" s="217"/>
      <c r="N243" s="218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124</v>
      </c>
      <c r="AU243" s="17" t="s">
        <v>79</v>
      </c>
    </row>
    <row r="244" s="13" customFormat="1">
      <c r="A244" s="13"/>
      <c r="B244" s="227"/>
      <c r="C244" s="228"/>
      <c r="D244" s="219" t="s">
        <v>178</v>
      </c>
      <c r="E244" s="229" t="s">
        <v>19</v>
      </c>
      <c r="F244" s="230" t="s">
        <v>655</v>
      </c>
      <c r="G244" s="228"/>
      <c r="H244" s="231">
        <v>63.840000000000003</v>
      </c>
      <c r="I244" s="232"/>
      <c r="J244" s="228"/>
      <c r="K244" s="228"/>
      <c r="L244" s="233"/>
      <c r="M244" s="234"/>
      <c r="N244" s="235"/>
      <c r="O244" s="235"/>
      <c r="P244" s="235"/>
      <c r="Q244" s="235"/>
      <c r="R244" s="235"/>
      <c r="S244" s="235"/>
      <c r="T244" s="23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7" t="s">
        <v>178</v>
      </c>
      <c r="AU244" s="237" t="s">
        <v>79</v>
      </c>
      <c r="AV244" s="13" t="s">
        <v>79</v>
      </c>
      <c r="AW244" s="13" t="s">
        <v>31</v>
      </c>
      <c r="AX244" s="13" t="s">
        <v>74</v>
      </c>
      <c r="AY244" s="237" t="s">
        <v>108</v>
      </c>
    </row>
    <row r="245" s="2" customFormat="1" ht="21.75" customHeight="1">
      <c r="A245" s="38"/>
      <c r="B245" s="39"/>
      <c r="C245" s="201" t="s">
        <v>663</v>
      </c>
      <c r="D245" s="201" t="s">
        <v>111</v>
      </c>
      <c r="E245" s="202" t="s">
        <v>302</v>
      </c>
      <c r="F245" s="203" t="s">
        <v>303</v>
      </c>
      <c r="G245" s="204" t="s">
        <v>174</v>
      </c>
      <c r="H245" s="205">
        <v>176.96000000000001</v>
      </c>
      <c r="I245" s="206"/>
      <c r="J245" s="207">
        <f>ROUND(I245*H245,2)</f>
        <v>0</v>
      </c>
      <c r="K245" s="203" t="s">
        <v>175</v>
      </c>
      <c r="L245" s="44"/>
      <c r="M245" s="208" t="s">
        <v>19</v>
      </c>
      <c r="N245" s="209" t="s">
        <v>40</v>
      </c>
      <c r="O245" s="84"/>
      <c r="P245" s="210">
        <f>O245*H245</f>
        <v>0</v>
      </c>
      <c r="Q245" s="210">
        <v>0.57499999999999996</v>
      </c>
      <c r="R245" s="210">
        <f>Q245*H245</f>
        <v>101.752</v>
      </c>
      <c r="S245" s="210">
        <v>0</v>
      </c>
      <c r="T245" s="211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2" t="s">
        <v>131</v>
      </c>
      <c r="AT245" s="212" t="s">
        <v>111</v>
      </c>
      <c r="AU245" s="212" t="s">
        <v>79</v>
      </c>
      <c r="AY245" s="17" t="s">
        <v>108</v>
      </c>
      <c r="BE245" s="213">
        <f>IF(N245="základní",J245,0)</f>
        <v>0</v>
      </c>
      <c r="BF245" s="213">
        <f>IF(N245="snížená",J245,0)</f>
        <v>0</v>
      </c>
      <c r="BG245" s="213">
        <f>IF(N245="zákl. přenesená",J245,0)</f>
        <v>0</v>
      </c>
      <c r="BH245" s="213">
        <f>IF(N245="sníž. přenesená",J245,0)</f>
        <v>0</v>
      </c>
      <c r="BI245" s="213">
        <f>IF(N245="nulová",J245,0)</f>
        <v>0</v>
      </c>
      <c r="BJ245" s="17" t="s">
        <v>74</v>
      </c>
      <c r="BK245" s="213">
        <f>ROUND(I245*H245,2)</f>
        <v>0</v>
      </c>
      <c r="BL245" s="17" t="s">
        <v>131</v>
      </c>
      <c r="BM245" s="212" t="s">
        <v>664</v>
      </c>
    </row>
    <row r="246" s="2" customFormat="1">
      <c r="A246" s="38"/>
      <c r="B246" s="39"/>
      <c r="C246" s="40"/>
      <c r="D246" s="214" t="s">
        <v>118</v>
      </c>
      <c r="E246" s="40"/>
      <c r="F246" s="215" t="s">
        <v>305</v>
      </c>
      <c r="G246" s="40"/>
      <c r="H246" s="40"/>
      <c r="I246" s="216"/>
      <c r="J246" s="40"/>
      <c r="K246" s="40"/>
      <c r="L246" s="44"/>
      <c r="M246" s="217"/>
      <c r="N246" s="218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118</v>
      </c>
      <c r="AU246" s="17" t="s">
        <v>79</v>
      </c>
    </row>
    <row r="247" s="2" customFormat="1">
      <c r="A247" s="38"/>
      <c r="B247" s="39"/>
      <c r="C247" s="40"/>
      <c r="D247" s="219" t="s">
        <v>124</v>
      </c>
      <c r="E247" s="40"/>
      <c r="F247" s="220" t="s">
        <v>306</v>
      </c>
      <c r="G247" s="40"/>
      <c r="H247" s="40"/>
      <c r="I247" s="216"/>
      <c r="J247" s="40"/>
      <c r="K247" s="40"/>
      <c r="L247" s="44"/>
      <c r="M247" s="217"/>
      <c r="N247" s="218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124</v>
      </c>
      <c r="AU247" s="17" t="s">
        <v>79</v>
      </c>
    </row>
    <row r="248" s="13" customFormat="1">
      <c r="A248" s="13"/>
      <c r="B248" s="227"/>
      <c r="C248" s="228"/>
      <c r="D248" s="219" t="s">
        <v>178</v>
      </c>
      <c r="E248" s="229" t="s">
        <v>19</v>
      </c>
      <c r="F248" s="230" t="s">
        <v>307</v>
      </c>
      <c r="G248" s="228"/>
      <c r="H248" s="231">
        <v>176.96000000000001</v>
      </c>
      <c r="I248" s="232"/>
      <c r="J248" s="228"/>
      <c r="K248" s="228"/>
      <c r="L248" s="233"/>
      <c r="M248" s="234"/>
      <c r="N248" s="235"/>
      <c r="O248" s="235"/>
      <c r="P248" s="235"/>
      <c r="Q248" s="235"/>
      <c r="R248" s="235"/>
      <c r="S248" s="235"/>
      <c r="T248" s="23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7" t="s">
        <v>178</v>
      </c>
      <c r="AU248" s="237" t="s">
        <v>79</v>
      </c>
      <c r="AV248" s="13" t="s">
        <v>79</v>
      </c>
      <c r="AW248" s="13" t="s">
        <v>31</v>
      </c>
      <c r="AX248" s="13" t="s">
        <v>74</v>
      </c>
      <c r="AY248" s="237" t="s">
        <v>108</v>
      </c>
    </row>
    <row r="249" s="2" customFormat="1" ht="24.15" customHeight="1">
      <c r="A249" s="38"/>
      <c r="B249" s="39"/>
      <c r="C249" s="201" t="s">
        <v>665</v>
      </c>
      <c r="D249" s="201" t="s">
        <v>111</v>
      </c>
      <c r="E249" s="202" t="s">
        <v>309</v>
      </c>
      <c r="F249" s="203" t="s">
        <v>310</v>
      </c>
      <c r="G249" s="204" t="s">
        <v>174</v>
      </c>
      <c r="H249" s="205">
        <v>1607.3320000000001</v>
      </c>
      <c r="I249" s="206"/>
      <c r="J249" s="207">
        <f>ROUND(I249*H249,2)</f>
        <v>0</v>
      </c>
      <c r="K249" s="203" t="s">
        <v>175</v>
      </c>
      <c r="L249" s="44"/>
      <c r="M249" s="208" t="s">
        <v>19</v>
      </c>
      <c r="N249" s="209" t="s">
        <v>40</v>
      </c>
      <c r="O249" s="84"/>
      <c r="P249" s="210">
        <f>O249*H249</f>
        <v>0</v>
      </c>
      <c r="Q249" s="210">
        <v>0.18462999999999999</v>
      </c>
      <c r="R249" s="210">
        <f>Q249*H249</f>
        <v>296.76170716000001</v>
      </c>
      <c r="S249" s="210">
        <v>0</v>
      </c>
      <c r="T249" s="211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2" t="s">
        <v>131</v>
      </c>
      <c r="AT249" s="212" t="s">
        <v>111</v>
      </c>
      <c r="AU249" s="212" t="s">
        <v>79</v>
      </c>
      <c r="AY249" s="17" t="s">
        <v>108</v>
      </c>
      <c r="BE249" s="213">
        <f>IF(N249="základní",J249,0)</f>
        <v>0</v>
      </c>
      <c r="BF249" s="213">
        <f>IF(N249="snížená",J249,0)</f>
        <v>0</v>
      </c>
      <c r="BG249" s="213">
        <f>IF(N249="zákl. přenesená",J249,0)</f>
        <v>0</v>
      </c>
      <c r="BH249" s="213">
        <f>IF(N249="sníž. přenesená",J249,0)</f>
        <v>0</v>
      </c>
      <c r="BI249" s="213">
        <f>IF(N249="nulová",J249,0)</f>
        <v>0</v>
      </c>
      <c r="BJ249" s="17" t="s">
        <v>74</v>
      </c>
      <c r="BK249" s="213">
        <f>ROUND(I249*H249,2)</f>
        <v>0</v>
      </c>
      <c r="BL249" s="17" t="s">
        <v>131</v>
      </c>
      <c r="BM249" s="212" t="s">
        <v>666</v>
      </c>
    </row>
    <row r="250" s="2" customFormat="1">
      <c r="A250" s="38"/>
      <c r="B250" s="39"/>
      <c r="C250" s="40"/>
      <c r="D250" s="214" t="s">
        <v>118</v>
      </c>
      <c r="E250" s="40"/>
      <c r="F250" s="215" t="s">
        <v>312</v>
      </c>
      <c r="G250" s="40"/>
      <c r="H250" s="40"/>
      <c r="I250" s="216"/>
      <c r="J250" s="40"/>
      <c r="K250" s="40"/>
      <c r="L250" s="44"/>
      <c r="M250" s="217"/>
      <c r="N250" s="218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118</v>
      </c>
      <c r="AU250" s="17" t="s">
        <v>79</v>
      </c>
    </row>
    <row r="251" s="2" customFormat="1" ht="21.75" customHeight="1">
      <c r="A251" s="38"/>
      <c r="B251" s="39"/>
      <c r="C251" s="201" t="s">
        <v>667</v>
      </c>
      <c r="D251" s="201" t="s">
        <v>111</v>
      </c>
      <c r="E251" s="202" t="s">
        <v>314</v>
      </c>
      <c r="F251" s="203" t="s">
        <v>315</v>
      </c>
      <c r="G251" s="204" t="s">
        <v>174</v>
      </c>
      <c r="H251" s="205">
        <v>371.5</v>
      </c>
      <c r="I251" s="206"/>
      <c r="J251" s="207">
        <f>ROUND(I251*H251,2)</f>
        <v>0</v>
      </c>
      <c r="K251" s="203" t="s">
        <v>175</v>
      </c>
      <c r="L251" s="44"/>
      <c r="M251" s="208" t="s">
        <v>19</v>
      </c>
      <c r="N251" s="209" t="s">
        <v>40</v>
      </c>
      <c r="O251" s="84"/>
      <c r="P251" s="210">
        <f>O251*H251</f>
        <v>0</v>
      </c>
      <c r="Q251" s="210">
        <v>0.23000000000000001</v>
      </c>
      <c r="R251" s="210">
        <f>Q251*H251</f>
        <v>85.445000000000007</v>
      </c>
      <c r="S251" s="210">
        <v>0</v>
      </c>
      <c r="T251" s="211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2" t="s">
        <v>131</v>
      </c>
      <c r="AT251" s="212" t="s">
        <v>111</v>
      </c>
      <c r="AU251" s="212" t="s">
        <v>79</v>
      </c>
      <c r="AY251" s="17" t="s">
        <v>108</v>
      </c>
      <c r="BE251" s="213">
        <f>IF(N251="základní",J251,0)</f>
        <v>0</v>
      </c>
      <c r="BF251" s="213">
        <f>IF(N251="snížená",J251,0)</f>
        <v>0</v>
      </c>
      <c r="BG251" s="213">
        <f>IF(N251="zákl. přenesená",J251,0)</f>
        <v>0</v>
      </c>
      <c r="BH251" s="213">
        <f>IF(N251="sníž. přenesená",J251,0)</f>
        <v>0</v>
      </c>
      <c r="BI251" s="213">
        <f>IF(N251="nulová",J251,0)</f>
        <v>0</v>
      </c>
      <c r="BJ251" s="17" t="s">
        <v>74</v>
      </c>
      <c r="BK251" s="213">
        <f>ROUND(I251*H251,2)</f>
        <v>0</v>
      </c>
      <c r="BL251" s="17" t="s">
        <v>131</v>
      </c>
      <c r="BM251" s="212" t="s">
        <v>668</v>
      </c>
    </row>
    <row r="252" s="2" customFormat="1">
      <c r="A252" s="38"/>
      <c r="B252" s="39"/>
      <c r="C252" s="40"/>
      <c r="D252" s="214" t="s">
        <v>118</v>
      </c>
      <c r="E252" s="40"/>
      <c r="F252" s="215" t="s">
        <v>317</v>
      </c>
      <c r="G252" s="40"/>
      <c r="H252" s="40"/>
      <c r="I252" s="216"/>
      <c r="J252" s="40"/>
      <c r="K252" s="40"/>
      <c r="L252" s="44"/>
      <c r="M252" s="217"/>
      <c r="N252" s="218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118</v>
      </c>
      <c r="AU252" s="17" t="s">
        <v>79</v>
      </c>
    </row>
    <row r="253" s="2" customFormat="1" ht="24.15" customHeight="1">
      <c r="A253" s="38"/>
      <c r="B253" s="39"/>
      <c r="C253" s="201" t="s">
        <v>669</v>
      </c>
      <c r="D253" s="201" t="s">
        <v>111</v>
      </c>
      <c r="E253" s="202" t="s">
        <v>319</v>
      </c>
      <c r="F253" s="203" t="s">
        <v>320</v>
      </c>
      <c r="G253" s="204" t="s">
        <v>174</v>
      </c>
      <c r="H253" s="205">
        <v>17</v>
      </c>
      <c r="I253" s="206"/>
      <c r="J253" s="207">
        <f>ROUND(I253*H253,2)</f>
        <v>0</v>
      </c>
      <c r="K253" s="203" t="s">
        <v>175</v>
      </c>
      <c r="L253" s="44"/>
      <c r="M253" s="208" t="s">
        <v>19</v>
      </c>
      <c r="N253" s="209" t="s">
        <v>40</v>
      </c>
      <c r="O253" s="84"/>
      <c r="P253" s="210">
        <f>O253*H253</f>
        <v>0</v>
      </c>
      <c r="Q253" s="210">
        <v>0.20745</v>
      </c>
      <c r="R253" s="210">
        <f>Q253*H253</f>
        <v>3.5266500000000001</v>
      </c>
      <c r="S253" s="210">
        <v>0</v>
      </c>
      <c r="T253" s="211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2" t="s">
        <v>131</v>
      </c>
      <c r="AT253" s="212" t="s">
        <v>111</v>
      </c>
      <c r="AU253" s="212" t="s">
        <v>79</v>
      </c>
      <c r="AY253" s="17" t="s">
        <v>108</v>
      </c>
      <c r="BE253" s="213">
        <f>IF(N253="základní",J253,0)</f>
        <v>0</v>
      </c>
      <c r="BF253" s="213">
        <f>IF(N253="snížená",J253,0)</f>
        <v>0</v>
      </c>
      <c r="BG253" s="213">
        <f>IF(N253="zákl. přenesená",J253,0)</f>
        <v>0</v>
      </c>
      <c r="BH253" s="213">
        <f>IF(N253="sníž. přenesená",J253,0)</f>
        <v>0</v>
      </c>
      <c r="BI253" s="213">
        <f>IF(N253="nulová",J253,0)</f>
        <v>0</v>
      </c>
      <c r="BJ253" s="17" t="s">
        <v>74</v>
      </c>
      <c r="BK253" s="213">
        <f>ROUND(I253*H253,2)</f>
        <v>0</v>
      </c>
      <c r="BL253" s="17" t="s">
        <v>131</v>
      </c>
      <c r="BM253" s="212" t="s">
        <v>670</v>
      </c>
    </row>
    <row r="254" s="2" customFormat="1">
      <c r="A254" s="38"/>
      <c r="B254" s="39"/>
      <c r="C254" s="40"/>
      <c r="D254" s="214" t="s">
        <v>118</v>
      </c>
      <c r="E254" s="40"/>
      <c r="F254" s="215" t="s">
        <v>322</v>
      </c>
      <c r="G254" s="40"/>
      <c r="H254" s="40"/>
      <c r="I254" s="216"/>
      <c r="J254" s="40"/>
      <c r="K254" s="40"/>
      <c r="L254" s="44"/>
      <c r="M254" s="217"/>
      <c r="N254" s="218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118</v>
      </c>
      <c r="AU254" s="17" t="s">
        <v>79</v>
      </c>
    </row>
    <row r="255" s="13" customFormat="1">
      <c r="A255" s="13"/>
      <c r="B255" s="227"/>
      <c r="C255" s="228"/>
      <c r="D255" s="219" t="s">
        <v>178</v>
      </c>
      <c r="E255" s="229" t="s">
        <v>19</v>
      </c>
      <c r="F255" s="230" t="s">
        <v>323</v>
      </c>
      <c r="G255" s="228"/>
      <c r="H255" s="231">
        <v>17</v>
      </c>
      <c r="I255" s="232"/>
      <c r="J255" s="228"/>
      <c r="K255" s="228"/>
      <c r="L255" s="233"/>
      <c r="M255" s="234"/>
      <c r="N255" s="235"/>
      <c r="O255" s="235"/>
      <c r="P255" s="235"/>
      <c r="Q255" s="235"/>
      <c r="R255" s="235"/>
      <c r="S255" s="235"/>
      <c r="T255" s="23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7" t="s">
        <v>178</v>
      </c>
      <c r="AU255" s="237" t="s">
        <v>79</v>
      </c>
      <c r="AV255" s="13" t="s">
        <v>79</v>
      </c>
      <c r="AW255" s="13" t="s">
        <v>31</v>
      </c>
      <c r="AX255" s="13" t="s">
        <v>74</v>
      </c>
      <c r="AY255" s="237" t="s">
        <v>108</v>
      </c>
    </row>
    <row r="256" s="2" customFormat="1" ht="16.5" customHeight="1">
      <c r="A256" s="38"/>
      <c r="B256" s="39"/>
      <c r="C256" s="201" t="s">
        <v>671</v>
      </c>
      <c r="D256" s="201" t="s">
        <v>111</v>
      </c>
      <c r="E256" s="202" t="s">
        <v>325</v>
      </c>
      <c r="F256" s="203" t="s">
        <v>326</v>
      </c>
      <c r="G256" s="204" t="s">
        <v>174</v>
      </c>
      <c r="H256" s="205">
        <v>1723.944</v>
      </c>
      <c r="I256" s="206"/>
      <c r="J256" s="207">
        <f>ROUND(I256*H256,2)</f>
        <v>0</v>
      </c>
      <c r="K256" s="203" t="s">
        <v>175</v>
      </c>
      <c r="L256" s="44"/>
      <c r="M256" s="208" t="s">
        <v>19</v>
      </c>
      <c r="N256" s="209" t="s">
        <v>40</v>
      </c>
      <c r="O256" s="84"/>
      <c r="P256" s="210">
        <f>O256*H256</f>
        <v>0</v>
      </c>
      <c r="Q256" s="210">
        <v>0.0056100000000000004</v>
      </c>
      <c r="R256" s="210">
        <f>Q256*H256</f>
        <v>9.6713258399999997</v>
      </c>
      <c r="S256" s="210">
        <v>0</v>
      </c>
      <c r="T256" s="211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2" t="s">
        <v>131</v>
      </c>
      <c r="AT256" s="212" t="s">
        <v>111</v>
      </c>
      <c r="AU256" s="212" t="s">
        <v>79</v>
      </c>
      <c r="AY256" s="17" t="s">
        <v>108</v>
      </c>
      <c r="BE256" s="213">
        <f>IF(N256="základní",J256,0)</f>
        <v>0</v>
      </c>
      <c r="BF256" s="213">
        <f>IF(N256="snížená",J256,0)</f>
        <v>0</v>
      </c>
      <c r="BG256" s="213">
        <f>IF(N256="zákl. přenesená",J256,0)</f>
        <v>0</v>
      </c>
      <c r="BH256" s="213">
        <f>IF(N256="sníž. přenesená",J256,0)</f>
        <v>0</v>
      </c>
      <c r="BI256" s="213">
        <f>IF(N256="nulová",J256,0)</f>
        <v>0</v>
      </c>
      <c r="BJ256" s="17" t="s">
        <v>74</v>
      </c>
      <c r="BK256" s="213">
        <f>ROUND(I256*H256,2)</f>
        <v>0</v>
      </c>
      <c r="BL256" s="17" t="s">
        <v>131</v>
      </c>
      <c r="BM256" s="212" t="s">
        <v>672</v>
      </c>
    </row>
    <row r="257" s="2" customFormat="1">
      <c r="A257" s="38"/>
      <c r="B257" s="39"/>
      <c r="C257" s="40"/>
      <c r="D257" s="214" t="s">
        <v>118</v>
      </c>
      <c r="E257" s="40"/>
      <c r="F257" s="215" t="s">
        <v>328</v>
      </c>
      <c r="G257" s="40"/>
      <c r="H257" s="40"/>
      <c r="I257" s="216"/>
      <c r="J257" s="40"/>
      <c r="K257" s="40"/>
      <c r="L257" s="44"/>
      <c r="M257" s="217"/>
      <c r="N257" s="218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118</v>
      </c>
      <c r="AU257" s="17" t="s">
        <v>79</v>
      </c>
    </row>
    <row r="258" s="2" customFormat="1" ht="16.5" customHeight="1">
      <c r="A258" s="38"/>
      <c r="B258" s="39"/>
      <c r="C258" s="201" t="s">
        <v>673</v>
      </c>
      <c r="D258" s="201" t="s">
        <v>111</v>
      </c>
      <c r="E258" s="202" t="s">
        <v>330</v>
      </c>
      <c r="F258" s="203" t="s">
        <v>331</v>
      </c>
      <c r="G258" s="204" t="s">
        <v>174</v>
      </c>
      <c r="H258" s="205">
        <v>1577.2439999999999</v>
      </c>
      <c r="I258" s="206"/>
      <c r="J258" s="207">
        <f>ROUND(I258*H258,2)</f>
        <v>0</v>
      </c>
      <c r="K258" s="203" t="s">
        <v>175</v>
      </c>
      <c r="L258" s="44"/>
      <c r="M258" s="208" t="s">
        <v>19</v>
      </c>
      <c r="N258" s="209" t="s">
        <v>40</v>
      </c>
      <c r="O258" s="84"/>
      <c r="P258" s="210">
        <f>O258*H258</f>
        <v>0</v>
      </c>
      <c r="Q258" s="210">
        <v>0.00031</v>
      </c>
      <c r="R258" s="210">
        <f>Q258*H258</f>
        <v>0.48894563999999996</v>
      </c>
      <c r="S258" s="210">
        <v>0</v>
      </c>
      <c r="T258" s="211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12" t="s">
        <v>131</v>
      </c>
      <c r="AT258" s="212" t="s">
        <v>111</v>
      </c>
      <c r="AU258" s="212" t="s">
        <v>79</v>
      </c>
      <c r="AY258" s="17" t="s">
        <v>108</v>
      </c>
      <c r="BE258" s="213">
        <f>IF(N258="základní",J258,0)</f>
        <v>0</v>
      </c>
      <c r="BF258" s="213">
        <f>IF(N258="snížená",J258,0)</f>
        <v>0</v>
      </c>
      <c r="BG258" s="213">
        <f>IF(N258="zákl. přenesená",J258,0)</f>
        <v>0</v>
      </c>
      <c r="BH258" s="213">
        <f>IF(N258="sníž. přenesená",J258,0)</f>
        <v>0</v>
      </c>
      <c r="BI258" s="213">
        <f>IF(N258="nulová",J258,0)</f>
        <v>0</v>
      </c>
      <c r="BJ258" s="17" t="s">
        <v>74</v>
      </c>
      <c r="BK258" s="213">
        <f>ROUND(I258*H258,2)</f>
        <v>0</v>
      </c>
      <c r="BL258" s="17" t="s">
        <v>131</v>
      </c>
      <c r="BM258" s="212" t="s">
        <v>674</v>
      </c>
    </row>
    <row r="259" s="2" customFormat="1">
      <c r="A259" s="38"/>
      <c r="B259" s="39"/>
      <c r="C259" s="40"/>
      <c r="D259" s="214" t="s">
        <v>118</v>
      </c>
      <c r="E259" s="40"/>
      <c r="F259" s="215" t="s">
        <v>333</v>
      </c>
      <c r="G259" s="40"/>
      <c r="H259" s="40"/>
      <c r="I259" s="216"/>
      <c r="J259" s="40"/>
      <c r="K259" s="40"/>
      <c r="L259" s="44"/>
      <c r="M259" s="217"/>
      <c r="N259" s="218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118</v>
      </c>
      <c r="AU259" s="17" t="s">
        <v>79</v>
      </c>
    </row>
    <row r="260" s="2" customFormat="1" ht="24.15" customHeight="1">
      <c r="A260" s="38"/>
      <c r="B260" s="39"/>
      <c r="C260" s="201" t="s">
        <v>675</v>
      </c>
      <c r="D260" s="201" t="s">
        <v>111</v>
      </c>
      <c r="E260" s="202" t="s">
        <v>336</v>
      </c>
      <c r="F260" s="203" t="s">
        <v>337</v>
      </c>
      <c r="G260" s="204" t="s">
        <v>174</v>
      </c>
      <c r="H260" s="205">
        <v>1516.3330000000001</v>
      </c>
      <c r="I260" s="206"/>
      <c r="J260" s="207">
        <f>ROUND(I260*H260,2)</f>
        <v>0</v>
      </c>
      <c r="K260" s="203" t="s">
        <v>175</v>
      </c>
      <c r="L260" s="44"/>
      <c r="M260" s="208" t="s">
        <v>19</v>
      </c>
      <c r="N260" s="209" t="s">
        <v>40</v>
      </c>
      <c r="O260" s="84"/>
      <c r="P260" s="210">
        <f>O260*H260</f>
        <v>0</v>
      </c>
      <c r="Q260" s="210">
        <v>0.10373</v>
      </c>
      <c r="R260" s="210">
        <f>Q260*H260</f>
        <v>157.28922209000001</v>
      </c>
      <c r="S260" s="210">
        <v>0</v>
      </c>
      <c r="T260" s="211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2" t="s">
        <v>131</v>
      </c>
      <c r="AT260" s="212" t="s">
        <v>111</v>
      </c>
      <c r="AU260" s="212" t="s">
        <v>79</v>
      </c>
      <c r="AY260" s="17" t="s">
        <v>108</v>
      </c>
      <c r="BE260" s="213">
        <f>IF(N260="základní",J260,0)</f>
        <v>0</v>
      </c>
      <c r="BF260" s="213">
        <f>IF(N260="snížená",J260,0)</f>
        <v>0</v>
      </c>
      <c r="BG260" s="213">
        <f>IF(N260="zákl. přenesená",J260,0)</f>
        <v>0</v>
      </c>
      <c r="BH260" s="213">
        <f>IF(N260="sníž. přenesená",J260,0)</f>
        <v>0</v>
      </c>
      <c r="BI260" s="213">
        <f>IF(N260="nulová",J260,0)</f>
        <v>0</v>
      </c>
      <c r="BJ260" s="17" t="s">
        <v>74</v>
      </c>
      <c r="BK260" s="213">
        <f>ROUND(I260*H260,2)</f>
        <v>0</v>
      </c>
      <c r="BL260" s="17" t="s">
        <v>131</v>
      </c>
      <c r="BM260" s="212" t="s">
        <v>676</v>
      </c>
    </row>
    <row r="261" s="2" customFormat="1">
      <c r="A261" s="38"/>
      <c r="B261" s="39"/>
      <c r="C261" s="40"/>
      <c r="D261" s="214" t="s">
        <v>118</v>
      </c>
      <c r="E261" s="40"/>
      <c r="F261" s="215" t="s">
        <v>339</v>
      </c>
      <c r="G261" s="40"/>
      <c r="H261" s="40"/>
      <c r="I261" s="216"/>
      <c r="J261" s="40"/>
      <c r="K261" s="40"/>
      <c r="L261" s="44"/>
      <c r="M261" s="217"/>
      <c r="N261" s="218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118</v>
      </c>
      <c r="AU261" s="17" t="s">
        <v>79</v>
      </c>
    </row>
    <row r="262" s="12" customFormat="1" ht="22.8" customHeight="1">
      <c r="A262" s="12"/>
      <c r="B262" s="185"/>
      <c r="C262" s="186"/>
      <c r="D262" s="187" t="s">
        <v>68</v>
      </c>
      <c r="E262" s="199" t="s">
        <v>214</v>
      </c>
      <c r="F262" s="199" t="s">
        <v>388</v>
      </c>
      <c r="G262" s="186"/>
      <c r="H262" s="186"/>
      <c r="I262" s="189"/>
      <c r="J262" s="200">
        <f>BK262</f>
        <v>0</v>
      </c>
      <c r="K262" s="186"/>
      <c r="L262" s="191"/>
      <c r="M262" s="192"/>
      <c r="N262" s="193"/>
      <c r="O262" s="193"/>
      <c r="P262" s="194">
        <f>SUM(P263:P279)</f>
        <v>0</v>
      </c>
      <c r="Q262" s="193"/>
      <c r="R262" s="194">
        <f>SUM(R263:R279)</f>
        <v>1.2855500000000002</v>
      </c>
      <c r="S262" s="193"/>
      <c r="T262" s="195">
        <f>SUM(T263:T279)</f>
        <v>3.8799999999999999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96" t="s">
        <v>74</v>
      </c>
      <c r="AT262" s="197" t="s">
        <v>68</v>
      </c>
      <c r="AU262" s="197" t="s">
        <v>74</v>
      </c>
      <c r="AY262" s="196" t="s">
        <v>108</v>
      </c>
      <c r="BK262" s="198">
        <f>SUM(BK263:BK279)</f>
        <v>0</v>
      </c>
    </row>
    <row r="263" s="2" customFormat="1" ht="21.75" customHeight="1">
      <c r="A263" s="38"/>
      <c r="B263" s="39"/>
      <c r="C263" s="201" t="s">
        <v>677</v>
      </c>
      <c r="D263" s="201" t="s">
        <v>111</v>
      </c>
      <c r="E263" s="202" t="s">
        <v>390</v>
      </c>
      <c r="F263" s="203" t="s">
        <v>391</v>
      </c>
      <c r="G263" s="204" t="s">
        <v>356</v>
      </c>
      <c r="H263" s="205">
        <v>2</v>
      </c>
      <c r="I263" s="206"/>
      <c r="J263" s="207">
        <f>ROUND(I263*H263,2)</f>
        <v>0</v>
      </c>
      <c r="K263" s="203" t="s">
        <v>175</v>
      </c>
      <c r="L263" s="44"/>
      <c r="M263" s="208" t="s">
        <v>19</v>
      </c>
      <c r="N263" s="209" t="s">
        <v>40</v>
      </c>
      <c r="O263" s="84"/>
      <c r="P263" s="210">
        <f>O263*H263</f>
        <v>0</v>
      </c>
      <c r="Q263" s="210">
        <v>0</v>
      </c>
      <c r="R263" s="210">
        <f>Q263*H263</f>
        <v>0</v>
      </c>
      <c r="S263" s="210">
        <v>0</v>
      </c>
      <c r="T263" s="211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2" t="s">
        <v>131</v>
      </c>
      <c r="AT263" s="212" t="s">
        <v>111</v>
      </c>
      <c r="AU263" s="212" t="s">
        <v>79</v>
      </c>
      <c r="AY263" s="17" t="s">
        <v>108</v>
      </c>
      <c r="BE263" s="213">
        <f>IF(N263="základní",J263,0)</f>
        <v>0</v>
      </c>
      <c r="BF263" s="213">
        <f>IF(N263="snížená",J263,0)</f>
        <v>0</v>
      </c>
      <c r="BG263" s="213">
        <f>IF(N263="zákl. přenesená",J263,0)</f>
        <v>0</v>
      </c>
      <c r="BH263" s="213">
        <f>IF(N263="sníž. přenesená",J263,0)</f>
        <v>0</v>
      </c>
      <c r="BI263" s="213">
        <f>IF(N263="nulová",J263,0)</f>
        <v>0</v>
      </c>
      <c r="BJ263" s="17" t="s">
        <v>74</v>
      </c>
      <c r="BK263" s="213">
        <f>ROUND(I263*H263,2)</f>
        <v>0</v>
      </c>
      <c r="BL263" s="17" t="s">
        <v>131</v>
      </c>
      <c r="BM263" s="212" t="s">
        <v>678</v>
      </c>
    </row>
    <row r="264" s="2" customFormat="1">
      <c r="A264" s="38"/>
      <c r="B264" s="39"/>
      <c r="C264" s="40"/>
      <c r="D264" s="214" t="s">
        <v>118</v>
      </c>
      <c r="E264" s="40"/>
      <c r="F264" s="215" t="s">
        <v>393</v>
      </c>
      <c r="G264" s="40"/>
      <c r="H264" s="40"/>
      <c r="I264" s="216"/>
      <c r="J264" s="40"/>
      <c r="K264" s="40"/>
      <c r="L264" s="44"/>
      <c r="M264" s="217"/>
      <c r="N264" s="218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118</v>
      </c>
      <c r="AU264" s="17" t="s">
        <v>79</v>
      </c>
    </row>
    <row r="265" s="2" customFormat="1" ht="16.5" customHeight="1">
      <c r="A265" s="38"/>
      <c r="B265" s="39"/>
      <c r="C265" s="238" t="s">
        <v>679</v>
      </c>
      <c r="D265" s="238" t="s">
        <v>234</v>
      </c>
      <c r="E265" s="239" t="s">
        <v>395</v>
      </c>
      <c r="F265" s="240" t="s">
        <v>396</v>
      </c>
      <c r="G265" s="241" t="s">
        <v>356</v>
      </c>
      <c r="H265" s="242">
        <v>2</v>
      </c>
      <c r="I265" s="243"/>
      <c r="J265" s="244">
        <f>ROUND(I265*H265,2)</f>
        <v>0</v>
      </c>
      <c r="K265" s="240" t="s">
        <v>175</v>
      </c>
      <c r="L265" s="245"/>
      <c r="M265" s="246" t="s">
        <v>19</v>
      </c>
      <c r="N265" s="247" t="s">
        <v>40</v>
      </c>
      <c r="O265" s="84"/>
      <c r="P265" s="210">
        <f>O265*H265</f>
        <v>0</v>
      </c>
      <c r="Q265" s="210">
        <v>0.0020999999999999999</v>
      </c>
      <c r="R265" s="210">
        <f>Q265*H265</f>
        <v>0.0041999999999999997</v>
      </c>
      <c r="S265" s="210">
        <v>0</v>
      </c>
      <c r="T265" s="211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12" t="s">
        <v>154</v>
      </c>
      <c r="AT265" s="212" t="s">
        <v>234</v>
      </c>
      <c r="AU265" s="212" t="s">
        <v>79</v>
      </c>
      <c r="AY265" s="17" t="s">
        <v>108</v>
      </c>
      <c r="BE265" s="213">
        <f>IF(N265="základní",J265,0)</f>
        <v>0</v>
      </c>
      <c r="BF265" s="213">
        <f>IF(N265="snížená",J265,0)</f>
        <v>0</v>
      </c>
      <c r="BG265" s="213">
        <f>IF(N265="zákl. přenesená",J265,0)</f>
        <v>0</v>
      </c>
      <c r="BH265" s="213">
        <f>IF(N265="sníž. přenesená",J265,0)</f>
        <v>0</v>
      </c>
      <c r="BI265" s="213">
        <f>IF(N265="nulová",J265,0)</f>
        <v>0</v>
      </c>
      <c r="BJ265" s="17" t="s">
        <v>74</v>
      </c>
      <c r="BK265" s="213">
        <f>ROUND(I265*H265,2)</f>
        <v>0</v>
      </c>
      <c r="BL265" s="17" t="s">
        <v>131</v>
      </c>
      <c r="BM265" s="212" t="s">
        <v>680</v>
      </c>
    </row>
    <row r="266" s="2" customFormat="1" ht="24.15" customHeight="1">
      <c r="A266" s="38"/>
      <c r="B266" s="39"/>
      <c r="C266" s="201" t="s">
        <v>681</v>
      </c>
      <c r="D266" s="201" t="s">
        <v>111</v>
      </c>
      <c r="E266" s="202" t="s">
        <v>682</v>
      </c>
      <c r="F266" s="203" t="s">
        <v>683</v>
      </c>
      <c r="G266" s="204" t="s">
        <v>406</v>
      </c>
      <c r="H266" s="205">
        <v>6</v>
      </c>
      <c r="I266" s="206"/>
      <c r="J266" s="207">
        <f>ROUND(I266*H266,2)</f>
        <v>0</v>
      </c>
      <c r="K266" s="203" t="s">
        <v>175</v>
      </c>
      <c r="L266" s="44"/>
      <c r="M266" s="208" t="s">
        <v>19</v>
      </c>
      <c r="N266" s="209" t="s">
        <v>40</v>
      </c>
      <c r="O266" s="84"/>
      <c r="P266" s="210">
        <f>O266*H266</f>
        <v>0</v>
      </c>
      <c r="Q266" s="210">
        <v>0.15540000000000001</v>
      </c>
      <c r="R266" s="210">
        <f>Q266*H266</f>
        <v>0.93240000000000012</v>
      </c>
      <c r="S266" s="210">
        <v>0</v>
      </c>
      <c r="T266" s="211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2" t="s">
        <v>131</v>
      </c>
      <c r="AT266" s="212" t="s">
        <v>111</v>
      </c>
      <c r="AU266" s="212" t="s">
        <v>79</v>
      </c>
      <c r="AY266" s="17" t="s">
        <v>108</v>
      </c>
      <c r="BE266" s="213">
        <f>IF(N266="základní",J266,0)</f>
        <v>0</v>
      </c>
      <c r="BF266" s="213">
        <f>IF(N266="snížená",J266,0)</f>
        <v>0</v>
      </c>
      <c r="BG266" s="213">
        <f>IF(N266="zákl. přenesená",J266,0)</f>
        <v>0</v>
      </c>
      <c r="BH266" s="213">
        <f>IF(N266="sníž. přenesená",J266,0)</f>
        <v>0</v>
      </c>
      <c r="BI266" s="213">
        <f>IF(N266="nulová",J266,0)</f>
        <v>0</v>
      </c>
      <c r="BJ266" s="17" t="s">
        <v>74</v>
      </c>
      <c r="BK266" s="213">
        <f>ROUND(I266*H266,2)</f>
        <v>0</v>
      </c>
      <c r="BL266" s="17" t="s">
        <v>131</v>
      </c>
      <c r="BM266" s="212" t="s">
        <v>684</v>
      </c>
    </row>
    <row r="267" s="2" customFormat="1">
      <c r="A267" s="38"/>
      <c r="B267" s="39"/>
      <c r="C267" s="40"/>
      <c r="D267" s="214" t="s">
        <v>118</v>
      </c>
      <c r="E267" s="40"/>
      <c r="F267" s="215" t="s">
        <v>685</v>
      </c>
      <c r="G267" s="40"/>
      <c r="H267" s="40"/>
      <c r="I267" s="216"/>
      <c r="J267" s="40"/>
      <c r="K267" s="40"/>
      <c r="L267" s="44"/>
      <c r="M267" s="217"/>
      <c r="N267" s="218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118</v>
      </c>
      <c r="AU267" s="17" t="s">
        <v>79</v>
      </c>
    </row>
    <row r="268" s="2" customFormat="1">
      <c r="A268" s="38"/>
      <c r="B268" s="39"/>
      <c r="C268" s="40"/>
      <c r="D268" s="219" t="s">
        <v>124</v>
      </c>
      <c r="E268" s="40"/>
      <c r="F268" s="220" t="s">
        <v>686</v>
      </c>
      <c r="G268" s="40"/>
      <c r="H268" s="40"/>
      <c r="I268" s="216"/>
      <c r="J268" s="40"/>
      <c r="K268" s="40"/>
      <c r="L268" s="44"/>
      <c r="M268" s="217"/>
      <c r="N268" s="218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124</v>
      </c>
      <c r="AU268" s="17" t="s">
        <v>79</v>
      </c>
    </row>
    <row r="269" s="2" customFormat="1" ht="16.5" customHeight="1">
      <c r="A269" s="38"/>
      <c r="B269" s="39"/>
      <c r="C269" s="238" t="s">
        <v>687</v>
      </c>
      <c r="D269" s="238" t="s">
        <v>234</v>
      </c>
      <c r="E269" s="239" t="s">
        <v>688</v>
      </c>
      <c r="F269" s="240" t="s">
        <v>689</v>
      </c>
      <c r="G269" s="241" t="s">
        <v>406</v>
      </c>
      <c r="H269" s="242">
        <v>6.1200000000000001</v>
      </c>
      <c r="I269" s="243"/>
      <c r="J269" s="244">
        <f>ROUND(I269*H269,2)</f>
        <v>0</v>
      </c>
      <c r="K269" s="240" t="s">
        <v>175</v>
      </c>
      <c r="L269" s="245"/>
      <c r="M269" s="246" t="s">
        <v>19</v>
      </c>
      <c r="N269" s="247" t="s">
        <v>40</v>
      </c>
      <c r="O269" s="84"/>
      <c r="P269" s="210">
        <f>O269*H269</f>
        <v>0</v>
      </c>
      <c r="Q269" s="210">
        <v>0.055</v>
      </c>
      <c r="R269" s="210">
        <f>Q269*H269</f>
        <v>0.33660000000000001</v>
      </c>
      <c r="S269" s="210">
        <v>0</v>
      </c>
      <c r="T269" s="211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12" t="s">
        <v>154</v>
      </c>
      <c r="AT269" s="212" t="s">
        <v>234</v>
      </c>
      <c r="AU269" s="212" t="s">
        <v>79</v>
      </c>
      <c r="AY269" s="17" t="s">
        <v>108</v>
      </c>
      <c r="BE269" s="213">
        <f>IF(N269="základní",J269,0)</f>
        <v>0</v>
      </c>
      <c r="BF269" s="213">
        <f>IF(N269="snížená",J269,0)</f>
        <v>0</v>
      </c>
      <c r="BG269" s="213">
        <f>IF(N269="zákl. přenesená",J269,0)</f>
        <v>0</v>
      </c>
      <c r="BH269" s="213">
        <f>IF(N269="sníž. přenesená",J269,0)</f>
        <v>0</v>
      </c>
      <c r="BI269" s="213">
        <f>IF(N269="nulová",J269,0)</f>
        <v>0</v>
      </c>
      <c r="BJ269" s="17" t="s">
        <v>74</v>
      </c>
      <c r="BK269" s="213">
        <f>ROUND(I269*H269,2)</f>
        <v>0</v>
      </c>
      <c r="BL269" s="17" t="s">
        <v>131</v>
      </c>
      <c r="BM269" s="212" t="s">
        <v>690</v>
      </c>
    </row>
    <row r="270" s="13" customFormat="1">
      <c r="A270" s="13"/>
      <c r="B270" s="227"/>
      <c r="C270" s="228"/>
      <c r="D270" s="219" t="s">
        <v>178</v>
      </c>
      <c r="E270" s="228"/>
      <c r="F270" s="230" t="s">
        <v>691</v>
      </c>
      <c r="G270" s="228"/>
      <c r="H270" s="231">
        <v>6.1200000000000001</v>
      </c>
      <c r="I270" s="232"/>
      <c r="J270" s="228"/>
      <c r="K270" s="228"/>
      <c r="L270" s="233"/>
      <c r="M270" s="234"/>
      <c r="N270" s="235"/>
      <c r="O270" s="235"/>
      <c r="P270" s="235"/>
      <c r="Q270" s="235"/>
      <c r="R270" s="235"/>
      <c r="S270" s="235"/>
      <c r="T270" s="23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7" t="s">
        <v>178</v>
      </c>
      <c r="AU270" s="237" t="s">
        <v>79</v>
      </c>
      <c r="AV270" s="13" t="s">
        <v>79</v>
      </c>
      <c r="AW270" s="13" t="s">
        <v>4</v>
      </c>
      <c r="AX270" s="13" t="s">
        <v>74</v>
      </c>
      <c r="AY270" s="237" t="s">
        <v>108</v>
      </c>
    </row>
    <row r="271" s="2" customFormat="1" ht="33" customHeight="1">
      <c r="A271" s="38"/>
      <c r="B271" s="39"/>
      <c r="C271" s="201" t="s">
        <v>692</v>
      </c>
      <c r="D271" s="201" t="s">
        <v>111</v>
      </c>
      <c r="E271" s="202" t="s">
        <v>415</v>
      </c>
      <c r="F271" s="203" t="s">
        <v>416</v>
      </c>
      <c r="G271" s="204" t="s">
        <v>406</v>
      </c>
      <c r="H271" s="205">
        <v>17</v>
      </c>
      <c r="I271" s="206"/>
      <c r="J271" s="207">
        <f>ROUND(I271*H271,2)</f>
        <v>0</v>
      </c>
      <c r="K271" s="203" t="s">
        <v>175</v>
      </c>
      <c r="L271" s="44"/>
      <c r="M271" s="208" t="s">
        <v>19</v>
      </c>
      <c r="N271" s="209" t="s">
        <v>40</v>
      </c>
      <c r="O271" s="84"/>
      <c r="P271" s="210">
        <f>O271*H271</f>
        <v>0</v>
      </c>
      <c r="Q271" s="210">
        <v>0.00060999999999999997</v>
      </c>
      <c r="R271" s="210">
        <f>Q271*H271</f>
        <v>0.010369999999999999</v>
      </c>
      <c r="S271" s="210">
        <v>0</v>
      </c>
      <c r="T271" s="211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2" t="s">
        <v>131</v>
      </c>
      <c r="AT271" s="212" t="s">
        <v>111</v>
      </c>
      <c r="AU271" s="212" t="s">
        <v>79</v>
      </c>
      <c r="AY271" s="17" t="s">
        <v>108</v>
      </c>
      <c r="BE271" s="213">
        <f>IF(N271="základní",J271,0)</f>
        <v>0</v>
      </c>
      <c r="BF271" s="213">
        <f>IF(N271="snížená",J271,0)</f>
        <v>0</v>
      </c>
      <c r="BG271" s="213">
        <f>IF(N271="zákl. přenesená",J271,0)</f>
        <v>0</v>
      </c>
      <c r="BH271" s="213">
        <f>IF(N271="sníž. přenesená",J271,0)</f>
        <v>0</v>
      </c>
      <c r="BI271" s="213">
        <f>IF(N271="nulová",J271,0)</f>
        <v>0</v>
      </c>
      <c r="BJ271" s="17" t="s">
        <v>74</v>
      </c>
      <c r="BK271" s="213">
        <f>ROUND(I271*H271,2)</f>
        <v>0</v>
      </c>
      <c r="BL271" s="17" t="s">
        <v>131</v>
      </c>
      <c r="BM271" s="212" t="s">
        <v>693</v>
      </c>
    </row>
    <row r="272" s="2" customFormat="1">
      <c r="A272" s="38"/>
      <c r="B272" s="39"/>
      <c r="C272" s="40"/>
      <c r="D272" s="214" t="s">
        <v>118</v>
      </c>
      <c r="E272" s="40"/>
      <c r="F272" s="215" t="s">
        <v>418</v>
      </c>
      <c r="G272" s="40"/>
      <c r="H272" s="40"/>
      <c r="I272" s="216"/>
      <c r="J272" s="40"/>
      <c r="K272" s="40"/>
      <c r="L272" s="44"/>
      <c r="M272" s="217"/>
      <c r="N272" s="218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118</v>
      </c>
      <c r="AU272" s="17" t="s">
        <v>79</v>
      </c>
    </row>
    <row r="273" s="2" customFormat="1" ht="16.5" customHeight="1">
      <c r="A273" s="38"/>
      <c r="B273" s="39"/>
      <c r="C273" s="201" t="s">
        <v>694</v>
      </c>
      <c r="D273" s="201" t="s">
        <v>111</v>
      </c>
      <c r="E273" s="202" t="s">
        <v>420</v>
      </c>
      <c r="F273" s="203" t="s">
        <v>421</v>
      </c>
      <c r="G273" s="204" t="s">
        <v>406</v>
      </c>
      <c r="H273" s="205">
        <v>17</v>
      </c>
      <c r="I273" s="206"/>
      <c r="J273" s="207">
        <f>ROUND(I273*H273,2)</f>
        <v>0</v>
      </c>
      <c r="K273" s="203" t="s">
        <v>175</v>
      </c>
      <c r="L273" s="44"/>
      <c r="M273" s="208" t="s">
        <v>19</v>
      </c>
      <c r="N273" s="209" t="s">
        <v>40</v>
      </c>
      <c r="O273" s="84"/>
      <c r="P273" s="210">
        <f>O273*H273</f>
        <v>0</v>
      </c>
      <c r="Q273" s="210">
        <v>0</v>
      </c>
      <c r="R273" s="210">
        <f>Q273*H273</f>
        <v>0</v>
      </c>
      <c r="S273" s="210">
        <v>0</v>
      </c>
      <c r="T273" s="211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2" t="s">
        <v>131</v>
      </c>
      <c r="AT273" s="212" t="s">
        <v>111</v>
      </c>
      <c r="AU273" s="212" t="s">
        <v>79</v>
      </c>
      <c r="AY273" s="17" t="s">
        <v>108</v>
      </c>
      <c r="BE273" s="213">
        <f>IF(N273="základní",J273,0)</f>
        <v>0</v>
      </c>
      <c r="BF273" s="213">
        <f>IF(N273="snížená",J273,0)</f>
        <v>0</v>
      </c>
      <c r="BG273" s="213">
        <f>IF(N273="zákl. přenesená",J273,0)</f>
        <v>0</v>
      </c>
      <c r="BH273" s="213">
        <f>IF(N273="sníž. přenesená",J273,0)</f>
        <v>0</v>
      </c>
      <c r="BI273" s="213">
        <f>IF(N273="nulová",J273,0)</f>
        <v>0</v>
      </c>
      <c r="BJ273" s="17" t="s">
        <v>74</v>
      </c>
      <c r="BK273" s="213">
        <f>ROUND(I273*H273,2)</f>
        <v>0</v>
      </c>
      <c r="BL273" s="17" t="s">
        <v>131</v>
      </c>
      <c r="BM273" s="212" t="s">
        <v>695</v>
      </c>
    </row>
    <row r="274" s="2" customFormat="1">
      <c r="A274" s="38"/>
      <c r="B274" s="39"/>
      <c r="C274" s="40"/>
      <c r="D274" s="214" t="s">
        <v>118</v>
      </c>
      <c r="E274" s="40"/>
      <c r="F274" s="215" t="s">
        <v>423</v>
      </c>
      <c r="G274" s="40"/>
      <c r="H274" s="40"/>
      <c r="I274" s="216"/>
      <c r="J274" s="40"/>
      <c r="K274" s="40"/>
      <c r="L274" s="44"/>
      <c r="M274" s="217"/>
      <c r="N274" s="218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118</v>
      </c>
      <c r="AU274" s="17" t="s">
        <v>79</v>
      </c>
    </row>
    <row r="275" s="2" customFormat="1" ht="44.25" customHeight="1">
      <c r="A275" s="38"/>
      <c r="B275" s="39"/>
      <c r="C275" s="201" t="s">
        <v>696</v>
      </c>
      <c r="D275" s="201" t="s">
        <v>111</v>
      </c>
      <c r="E275" s="202" t="s">
        <v>425</v>
      </c>
      <c r="F275" s="203" t="s">
        <v>426</v>
      </c>
      <c r="G275" s="204" t="s">
        <v>406</v>
      </c>
      <c r="H275" s="205">
        <v>20</v>
      </c>
      <c r="I275" s="206"/>
      <c r="J275" s="207">
        <f>ROUND(I275*H275,2)</f>
        <v>0</v>
      </c>
      <c r="K275" s="203" t="s">
        <v>175</v>
      </c>
      <c r="L275" s="44"/>
      <c r="M275" s="208" t="s">
        <v>19</v>
      </c>
      <c r="N275" s="209" t="s">
        <v>40</v>
      </c>
      <c r="O275" s="84"/>
      <c r="P275" s="210">
        <f>O275*H275</f>
        <v>0</v>
      </c>
      <c r="Q275" s="210">
        <v>0</v>
      </c>
      <c r="R275" s="210">
        <f>Q275*H275</f>
        <v>0</v>
      </c>
      <c r="S275" s="210">
        <v>0.19400000000000001</v>
      </c>
      <c r="T275" s="211">
        <f>S275*H275</f>
        <v>3.8799999999999999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12" t="s">
        <v>131</v>
      </c>
      <c r="AT275" s="212" t="s">
        <v>111</v>
      </c>
      <c r="AU275" s="212" t="s">
        <v>79</v>
      </c>
      <c r="AY275" s="17" t="s">
        <v>108</v>
      </c>
      <c r="BE275" s="213">
        <f>IF(N275="základní",J275,0)</f>
        <v>0</v>
      </c>
      <c r="BF275" s="213">
        <f>IF(N275="snížená",J275,0)</f>
        <v>0</v>
      </c>
      <c r="BG275" s="213">
        <f>IF(N275="zákl. přenesená",J275,0)</f>
        <v>0</v>
      </c>
      <c r="BH275" s="213">
        <f>IF(N275="sníž. přenesená",J275,0)</f>
        <v>0</v>
      </c>
      <c r="BI275" s="213">
        <f>IF(N275="nulová",J275,0)</f>
        <v>0</v>
      </c>
      <c r="BJ275" s="17" t="s">
        <v>74</v>
      </c>
      <c r="BK275" s="213">
        <f>ROUND(I275*H275,2)</f>
        <v>0</v>
      </c>
      <c r="BL275" s="17" t="s">
        <v>131</v>
      </c>
      <c r="BM275" s="212" t="s">
        <v>697</v>
      </c>
    </row>
    <row r="276" s="2" customFormat="1">
      <c r="A276" s="38"/>
      <c r="B276" s="39"/>
      <c r="C276" s="40"/>
      <c r="D276" s="214" t="s">
        <v>118</v>
      </c>
      <c r="E276" s="40"/>
      <c r="F276" s="215" t="s">
        <v>428</v>
      </c>
      <c r="G276" s="40"/>
      <c r="H276" s="40"/>
      <c r="I276" s="216"/>
      <c r="J276" s="40"/>
      <c r="K276" s="40"/>
      <c r="L276" s="44"/>
      <c r="M276" s="217"/>
      <c r="N276" s="218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118</v>
      </c>
      <c r="AU276" s="17" t="s">
        <v>79</v>
      </c>
    </row>
    <row r="277" s="2" customFormat="1" ht="16.5" customHeight="1">
      <c r="A277" s="38"/>
      <c r="B277" s="39"/>
      <c r="C277" s="201" t="s">
        <v>698</v>
      </c>
      <c r="D277" s="201" t="s">
        <v>111</v>
      </c>
      <c r="E277" s="202" t="s">
        <v>699</v>
      </c>
      <c r="F277" s="203" t="s">
        <v>700</v>
      </c>
      <c r="G277" s="204" t="s">
        <v>356</v>
      </c>
      <c r="H277" s="205">
        <v>18</v>
      </c>
      <c r="I277" s="206"/>
      <c r="J277" s="207">
        <f>ROUND(I277*H277,2)</f>
        <v>0</v>
      </c>
      <c r="K277" s="203" t="s">
        <v>175</v>
      </c>
      <c r="L277" s="44"/>
      <c r="M277" s="208" t="s">
        <v>19</v>
      </c>
      <c r="N277" s="209" t="s">
        <v>40</v>
      </c>
      <c r="O277" s="84"/>
      <c r="P277" s="210">
        <f>O277*H277</f>
        <v>0</v>
      </c>
      <c r="Q277" s="210">
        <v>0.00011</v>
      </c>
      <c r="R277" s="210">
        <f>Q277*H277</f>
        <v>0.00198</v>
      </c>
      <c r="S277" s="210">
        <v>0</v>
      </c>
      <c r="T277" s="211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2" t="s">
        <v>131</v>
      </c>
      <c r="AT277" s="212" t="s">
        <v>111</v>
      </c>
      <c r="AU277" s="212" t="s">
        <v>79</v>
      </c>
      <c r="AY277" s="17" t="s">
        <v>108</v>
      </c>
      <c r="BE277" s="213">
        <f>IF(N277="základní",J277,0)</f>
        <v>0</v>
      </c>
      <c r="BF277" s="213">
        <f>IF(N277="snížená",J277,0)</f>
        <v>0</v>
      </c>
      <c r="BG277" s="213">
        <f>IF(N277="zákl. přenesená",J277,0)</f>
        <v>0</v>
      </c>
      <c r="BH277" s="213">
        <f>IF(N277="sníž. přenesená",J277,0)</f>
        <v>0</v>
      </c>
      <c r="BI277" s="213">
        <f>IF(N277="nulová",J277,0)</f>
        <v>0</v>
      </c>
      <c r="BJ277" s="17" t="s">
        <v>74</v>
      </c>
      <c r="BK277" s="213">
        <f>ROUND(I277*H277,2)</f>
        <v>0</v>
      </c>
      <c r="BL277" s="17" t="s">
        <v>131</v>
      </c>
      <c r="BM277" s="212" t="s">
        <v>701</v>
      </c>
    </row>
    <row r="278" s="2" customFormat="1">
      <c r="A278" s="38"/>
      <c r="B278" s="39"/>
      <c r="C278" s="40"/>
      <c r="D278" s="214" t="s">
        <v>118</v>
      </c>
      <c r="E278" s="40"/>
      <c r="F278" s="215" t="s">
        <v>702</v>
      </c>
      <c r="G278" s="40"/>
      <c r="H278" s="40"/>
      <c r="I278" s="216"/>
      <c r="J278" s="40"/>
      <c r="K278" s="40"/>
      <c r="L278" s="44"/>
      <c r="M278" s="217"/>
      <c r="N278" s="218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118</v>
      </c>
      <c r="AU278" s="17" t="s">
        <v>79</v>
      </c>
    </row>
    <row r="279" s="2" customFormat="1">
      <c r="A279" s="38"/>
      <c r="B279" s="39"/>
      <c r="C279" s="40"/>
      <c r="D279" s="219" t="s">
        <v>124</v>
      </c>
      <c r="E279" s="40"/>
      <c r="F279" s="220" t="s">
        <v>703</v>
      </c>
      <c r="G279" s="40"/>
      <c r="H279" s="40"/>
      <c r="I279" s="216"/>
      <c r="J279" s="40"/>
      <c r="K279" s="40"/>
      <c r="L279" s="44"/>
      <c r="M279" s="217"/>
      <c r="N279" s="218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124</v>
      </c>
      <c r="AU279" s="17" t="s">
        <v>79</v>
      </c>
    </row>
    <row r="280" s="12" customFormat="1" ht="22.8" customHeight="1">
      <c r="A280" s="12"/>
      <c r="B280" s="185"/>
      <c r="C280" s="186"/>
      <c r="D280" s="187" t="s">
        <v>68</v>
      </c>
      <c r="E280" s="199" t="s">
        <v>435</v>
      </c>
      <c r="F280" s="199" t="s">
        <v>436</v>
      </c>
      <c r="G280" s="186"/>
      <c r="H280" s="186"/>
      <c r="I280" s="189"/>
      <c r="J280" s="200">
        <f>BK280</f>
        <v>0</v>
      </c>
      <c r="K280" s="186"/>
      <c r="L280" s="191"/>
      <c r="M280" s="192"/>
      <c r="N280" s="193"/>
      <c r="O280" s="193"/>
      <c r="P280" s="194">
        <f>SUM(P281:P292)</f>
        <v>0</v>
      </c>
      <c r="Q280" s="193"/>
      <c r="R280" s="194">
        <f>SUM(R281:R292)</f>
        <v>0</v>
      </c>
      <c r="S280" s="193"/>
      <c r="T280" s="195">
        <f>SUM(T281:T292)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196" t="s">
        <v>74</v>
      </c>
      <c r="AT280" s="197" t="s">
        <v>68</v>
      </c>
      <c r="AU280" s="197" t="s">
        <v>74</v>
      </c>
      <c r="AY280" s="196" t="s">
        <v>108</v>
      </c>
      <c r="BK280" s="198">
        <f>SUM(BK281:BK292)</f>
        <v>0</v>
      </c>
    </row>
    <row r="281" s="2" customFormat="1" ht="24.15" customHeight="1">
      <c r="A281" s="38"/>
      <c r="B281" s="39"/>
      <c r="C281" s="201" t="s">
        <v>704</v>
      </c>
      <c r="D281" s="201" t="s">
        <v>111</v>
      </c>
      <c r="E281" s="202" t="s">
        <v>438</v>
      </c>
      <c r="F281" s="203" t="s">
        <v>439</v>
      </c>
      <c r="G281" s="204" t="s">
        <v>217</v>
      </c>
      <c r="H281" s="205">
        <v>3.7400000000000002</v>
      </c>
      <c r="I281" s="206"/>
      <c r="J281" s="207">
        <f>ROUND(I281*H281,2)</f>
        <v>0</v>
      </c>
      <c r="K281" s="203" t="s">
        <v>175</v>
      </c>
      <c r="L281" s="44"/>
      <c r="M281" s="208" t="s">
        <v>19</v>
      </c>
      <c r="N281" s="209" t="s">
        <v>40</v>
      </c>
      <c r="O281" s="84"/>
      <c r="P281" s="210">
        <f>O281*H281</f>
        <v>0</v>
      </c>
      <c r="Q281" s="210">
        <v>0</v>
      </c>
      <c r="R281" s="210">
        <f>Q281*H281</f>
        <v>0</v>
      </c>
      <c r="S281" s="210">
        <v>0</v>
      </c>
      <c r="T281" s="211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2" t="s">
        <v>131</v>
      </c>
      <c r="AT281" s="212" t="s">
        <v>111</v>
      </c>
      <c r="AU281" s="212" t="s">
        <v>79</v>
      </c>
      <c r="AY281" s="17" t="s">
        <v>108</v>
      </c>
      <c r="BE281" s="213">
        <f>IF(N281="základní",J281,0)</f>
        <v>0</v>
      </c>
      <c r="BF281" s="213">
        <f>IF(N281="snížená",J281,0)</f>
        <v>0</v>
      </c>
      <c r="BG281" s="213">
        <f>IF(N281="zákl. přenesená",J281,0)</f>
        <v>0</v>
      </c>
      <c r="BH281" s="213">
        <f>IF(N281="sníž. přenesená",J281,0)</f>
        <v>0</v>
      </c>
      <c r="BI281" s="213">
        <f>IF(N281="nulová",J281,0)</f>
        <v>0</v>
      </c>
      <c r="BJ281" s="17" t="s">
        <v>74</v>
      </c>
      <c r="BK281" s="213">
        <f>ROUND(I281*H281,2)</f>
        <v>0</v>
      </c>
      <c r="BL281" s="17" t="s">
        <v>131</v>
      </c>
      <c r="BM281" s="212" t="s">
        <v>705</v>
      </c>
    </row>
    <row r="282" s="2" customFormat="1">
      <c r="A282" s="38"/>
      <c r="B282" s="39"/>
      <c r="C282" s="40"/>
      <c r="D282" s="214" t="s">
        <v>118</v>
      </c>
      <c r="E282" s="40"/>
      <c r="F282" s="215" t="s">
        <v>441</v>
      </c>
      <c r="G282" s="40"/>
      <c r="H282" s="40"/>
      <c r="I282" s="216"/>
      <c r="J282" s="40"/>
      <c r="K282" s="40"/>
      <c r="L282" s="44"/>
      <c r="M282" s="217"/>
      <c r="N282" s="218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118</v>
      </c>
      <c r="AU282" s="17" t="s">
        <v>79</v>
      </c>
    </row>
    <row r="283" s="2" customFormat="1" ht="24.15" customHeight="1">
      <c r="A283" s="38"/>
      <c r="B283" s="39"/>
      <c r="C283" s="201" t="s">
        <v>706</v>
      </c>
      <c r="D283" s="201" t="s">
        <v>111</v>
      </c>
      <c r="E283" s="202" t="s">
        <v>443</v>
      </c>
      <c r="F283" s="203" t="s">
        <v>444</v>
      </c>
      <c r="G283" s="204" t="s">
        <v>217</v>
      </c>
      <c r="H283" s="205">
        <v>7.6200000000000001</v>
      </c>
      <c r="I283" s="206"/>
      <c r="J283" s="207">
        <f>ROUND(I283*H283,2)</f>
        <v>0</v>
      </c>
      <c r="K283" s="203" t="s">
        <v>175</v>
      </c>
      <c r="L283" s="44"/>
      <c r="M283" s="208" t="s">
        <v>19</v>
      </c>
      <c r="N283" s="209" t="s">
        <v>40</v>
      </c>
      <c r="O283" s="84"/>
      <c r="P283" s="210">
        <f>O283*H283</f>
        <v>0</v>
      </c>
      <c r="Q283" s="210">
        <v>0</v>
      </c>
      <c r="R283" s="210">
        <f>Q283*H283</f>
        <v>0</v>
      </c>
      <c r="S283" s="210">
        <v>0</v>
      </c>
      <c r="T283" s="211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2" t="s">
        <v>131</v>
      </c>
      <c r="AT283" s="212" t="s">
        <v>111</v>
      </c>
      <c r="AU283" s="212" t="s">
        <v>79</v>
      </c>
      <c r="AY283" s="17" t="s">
        <v>108</v>
      </c>
      <c r="BE283" s="213">
        <f>IF(N283="základní",J283,0)</f>
        <v>0</v>
      </c>
      <c r="BF283" s="213">
        <f>IF(N283="snížená",J283,0)</f>
        <v>0</v>
      </c>
      <c r="BG283" s="213">
        <f>IF(N283="zákl. přenesená",J283,0)</f>
        <v>0</v>
      </c>
      <c r="BH283" s="213">
        <f>IF(N283="sníž. přenesená",J283,0)</f>
        <v>0</v>
      </c>
      <c r="BI283" s="213">
        <f>IF(N283="nulová",J283,0)</f>
        <v>0</v>
      </c>
      <c r="BJ283" s="17" t="s">
        <v>74</v>
      </c>
      <c r="BK283" s="213">
        <f>ROUND(I283*H283,2)</f>
        <v>0</v>
      </c>
      <c r="BL283" s="17" t="s">
        <v>131</v>
      </c>
      <c r="BM283" s="212" t="s">
        <v>707</v>
      </c>
    </row>
    <row r="284" s="2" customFormat="1">
      <c r="A284" s="38"/>
      <c r="B284" s="39"/>
      <c r="C284" s="40"/>
      <c r="D284" s="214" t="s">
        <v>118</v>
      </c>
      <c r="E284" s="40"/>
      <c r="F284" s="215" t="s">
        <v>446</v>
      </c>
      <c r="G284" s="40"/>
      <c r="H284" s="40"/>
      <c r="I284" s="216"/>
      <c r="J284" s="40"/>
      <c r="K284" s="40"/>
      <c r="L284" s="44"/>
      <c r="M284" s="217"/>
      <c r="N284" s="218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118</v>
      </c>
      <c r="AU284" s="17" t="s">
        <v>79</v>
      </c>
    </row>
    <row r="285" s="2" customFormat="1">
      <c r="A285" s="38"/>
      <c r="B285" s="39"/>
      <c r="C285" s="40"/>
      <c r="D285" s="219" t="s">
        <v>124</v>
      </c>
      <c r="E285" s="40"/>
      <c r="F285" s="220" t="s">
        <v>447</v>
      </c>
      <c r="G285" s="40"/>
      <c r="H285" s="40"/>
      <c r="I285" s="216"/>
      <c r="J285" s="40"/>
      <c r="K285" s="40"/>
      <c r="L285" s="44"/>
      <c r="M285" s="217"/>
      <c r="N285" s="218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124</v>
      </c>
      <c r="AU285" s="17" t="s">
        <v>79</v>
      </c>
    </row>
    <row r="286" s="13" customFormat="1">
      <c r="A286" s="13"/>
      <c r="B286" s="227"/>
      <c r="C286" s="228"/>
      <c r="D286" s="219" t="s">
        <v>178</v>
      </c>
      <c r="E286" s="229" t="s">
        <v>19</v>
      </c>
      <c r="F286" s="230" t="s">
        <v>708</v>
      </c>
      <c r="G286" s="228"/>
      <c r="H286" s="231">
        <v>7.6200000000000001</v>
      </c>
      <c r="I286" s="232"/>
      <c r="J286" s="228"/>
      <c r="K286" s="228"/>
      <c r="L286" s="233"/>
      <c r="M286" s="234"/>
      <c r="N286" s="235"/>
      <c r="O286" s="235"/>
      <c r="P286" s="235"/>
      <c r="Q286" s="235"/>
      <c r="R286" s="235"/>
      <c r="S286" s="235"/>
      <c r="T286" s="23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7" t="s">
        <v>178</v>
      </c>
      <c r="AU286" s="237" t="s">
        <v>79</v>
      </c>
      <c r="AV286" s="13" t="s">
        <v>79</v>
      </c>
      <c r="AW286" s="13" t="s">
        <v>31</v>
      </c>
      <c r="AX286" s="13" t="s">
        <v>74</v>
      </c>
      <c r="AY286" s="237" t="s">
        <v>108</v>
      </c>
    </row>
    <row r="287" s="2" customFormat="1" ht="24.15" customHeight="1">
      <c r="A287" s="38"/>
      <c r="B287" s="39"/>
      <c r="C287" s="201" t="s">
        <v>709</v>
      </c>
      <c r="D287" s="201" t="s">
        <v>111</v>
      </c>
      <c r="E287" s="202" t="s">
        <v>450</v>
      </c>
      <c r="F287" s="203" t="s">
        <v>451</v>
      </c>
      <c r="G287" s="204" t="s">
        <v>217</v>
      </c>
      <c r="H287" s="205">
        <v>7.6200000000000001</v>
      </c>
      <c r="I287" s="206"/>
      <c r="J287" s="207">
        <f>ROUND(I287*H287,2)</f>
        <v>0</v>
      </c>
      <c r="K287" s="203" t="s">
        <v>175</v>
      </c>
      <c r="L287" s="44"/>
      <c r="M287" s="208" t="s">
        <v>19</v>
      </c>
      <c r="N287" s="209" t="s">
        <v>40</v>
      </c>
      <c r="O287" s="84"/>
      <c r="P287" s="210">
        <f>O287*H287</f>
        <v>0</v>
      </c>
      <c r="Q287" s="210">
        <v>0</v>
      </c>
      <c r="R287" s="210">
        <f>Q287*H287</f>
        <v>0</v>
      </c>
      <c r="S287" s="210">
        <v>0</v>
      </c>
      <c r="T287" s="211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12" t="s">
        <v>131</v>
      </c>
      <c r="AT287" s="212" t="s">
        <v>111</v>
      </c>
      <c r="AU287" s="212" t="s">
        <v>79</v>
      </c>
      <c r="AY287" s="17" t="s">
        <v>108</v>
      </c>
      <c r="BE287" s="213">
        <f>IF(N287="základní",J287,0)</f>
        <v>0</v>
      </c>
      <c r="BF287" s="213">
        <f>IF(N287="snížená",J287,0)</f>
        <v>0</v>
      </c>
      <c r="BG287" s="213">
        <f>IF(N287="zákl. přenesená",J287,0)</f>
        <v>0</v>
      </c>
      <c r="BH287" s="213">
        <f>IF(N287="sníž. přenesená",J287,0)</f>
        <v>0</v>
      </c>
      <c r="BI287" s="213">
        <f>IF(N287="nulová",J287,0)</f>
        <v>0</v>
      </c>
      <c r="BJ287" s="17" t="s">
        <v>74</v>
      </c>
      <c r="BK287" s="213">
        <f>ROUND(I287*H287,2)</f>
        <v>0</v>
      </c>
      <c r="BL287" s="17" t="s">
        <v>131</v>
      </c>
      <c r="BM287" s="212" t="s">
        <v>710</v>
      </c>
    </row>
    <row r="288" s="2" customFormat="1">
      <c r="A288" s="38"/>
      <c r="B288" s="39"/>
      <c r="C288" s="40"/>
      <c r="D288" s="214" t="s">
        <v>118</v>
      </c>
      <c r="E288" s="40"/>
      <c r="F288" s="215" t="s">
        <v>453</v>
      </c>
      <c r="G288" s="40"/>
      <c r="H288" s="40"/>
      <c r="I288" s="216"/>
      <c r="J288" s="40"/>
      <c r="K288" s="40"/>
      <c r="L288" s="44"/>
      <c r="M288" s="217"/>
      <c r="N288" s="218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118</v>
      </c>
      <c r="AU288" s="17" t="s">
        <v>79</v>
      </c>
    </row>
    <row r="289" s="2" customFormat="1">
      <c r="A289" s="38"/>
      <c r="B289" s="39"/>
      <c r="C289" s="40"/>
      <c r="D289" s="219" t="s">
        <v>124</v>
      </c>
      <c r="E289" s="40"/>
      <c r="F289" s="220" t="s">
        <v>711</v>
      </c>
      <c r="G289" s="40"/>
      <c r="H289" s="40"/>
      <c r="I289" s="216"/>
      <c r="J289" s="40"/>
      <c r="K289" s="40"/>
      <c r="L289" s="44"/>
      <c r="M289" s="217"/>
      <c r="N289" s="218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124</v>
      </c>
      <c r="AU289" s="17" t="s">
        <v>79</v>
      </c>
    </row>
    <row r="290" s="13" customFormat="1">
      <c r="A290" s="13"/>
      <c r="B290" s="227"/>
      <c r="C290" s="228"/>
      <c r="D290" s="219" t="s">
        <v>178</v>
      </c>
      <c r="E290" s="229" t="s">
        <v>19</v>
      </c>
      <c r="F290" s="230" t="s">
        <v>708</v>
      </c>
      <c r="G290" s="228"/>
      <c r="H290" s="231">
        <v>7.6200000000000001</v>
      </c>
      <c r="I290" s="232"/>
      <c r="J290" s="228"/>
      <c r="K290" s="228"/>
      <c r="L290" s="233"/>
      <c r="M290" s="234"/>
      <c r="N290" s="235"/>
      <c r="O290" s="235"/>
      <c r="P290" s="235"/>
      <c r="Q290" s="235"/>
      <c r="R290" s="235"/>
      <c r="S290" s="235"/>
      <c r="T290" s="23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7" t="s">
        <v>178</v>
      </c>
      <c r="AU290" s="237" t="s">
        <v>79</v>
      </c>
      <c r="AV290" s="13" t="s">
        <v>79</v>
      </c>
      <c r="AW290" s="13" t="s">
        <v>31</v>
      </c>
      <c r="AX290" s="13" t="s">
        <v>74</v>
      </c>
      <c r="AY290" s="237" t="s">
        <v>108</v>
      </c>
    </row>
    <row r="291" s="2" customFormat="1" ht="24.15" customHeight="1">
      <c r="A291" s="38"/>
      <c r="B291" s="39"/>
      <c r="C291" s="201" t="s">
        <v>712</v>
      </c>
      <c r="D291" s="201" t="s">
        <v>111</v>
      </c>
      <c r="E291" s="202" t="s">
        <v>457</v>
      </c>
      <c r="F291" s="203" t="s">
        <v>216</v>
      </c>
      <c r="G291" s="204" t="s">
        <v>217</v>
      </c>
      <c r="H291" s="205">
        <v>3.8799999999999999</v>
      </c>
      <c r="I291" s="206"/>
      <c r="J291" s="207">
        <f>ROUND(I291*H291,2)</f>
        <v>0</v>
      </c>
      <c r="K291" s="203" t="s">
        <v>175</v>
      </c>
      <c r="L291" s="44"/>
      <c r="M291" s="208" t="s">
        <v>19</v>
      </c>
      <c r="N291" s="209" t="s">
        <v>40</v>
      </c>
      <c r="O291" s="84"/>
      <c r="P291" s="210">
        <f>O291*H291</f>
        <v>0</v>
      </c>
      <c r="Q291" s="210">
        <v>0</v>
      </c>
      <c r="R291" s="210">
        <f>Q291*H291</f>
        <v>0</v>
      </c>
      <c r="S291" s="210">
        <v>0</v>
      </c>
      <c r="T291" s="211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2" t="s">
        <v>131</v>
      </c>
      <c r="AT291" s="212" t="s">
        <v>111</v>
      </c>
      <c r="AU291" s="212" t="s">
        <v>79</v>
      </c>
      <c r="AY291" s="17" t="s">
        <v>108</v>
      </c>
      <c r="BE291" s="213">
        <f>IF(N291="základní",J291,0)</f>
        <v>0</v>
      </c>
      <c r="BF291" s="213">
        <f>IF(N291="snížená",J291,0)</f>
        <v>0</v>
      </c>
      <c r="BG291" s="213">
        <f>IF(N291="zákl. přenesená",J291,0)</f>
        <v>0</v>
      </c>
      <c r="BH291" s="213">
        <f>IF(N291="sníž. přenesená",J291,0)</f>
        <v>0</v>
      </c>
      <c r="BI291" s="213">
        <f>IF(N291="nulová",J291,0)</f>
        <v>0</v>
      </c>
      <c r="BJ291" s="17" t="s">
        <v>74</v>
      </c>
      <c r="BK291" s="213">
        <f>ROUND(I291*H291,2)</f>
        <v>0</v>
      </c>
      <c r="BL291" s="17" t="s">
        <v>131</v>
      </c>
      <c r="BM291" s="212" t="s">
        <v>713</v>
      </c>
    </row>
    <row r="292" s="2" customFormat="1">
      <c r="A292" s="38"/>
      <c r="B292" s="39"/>
      <c r="C292" s="40"/>
      <c r="D292" s="214" t="s">
        <v>118</v>
      </c>
      <c r="E292" s="40"/>
      <c r="F292" s="215" t="s">
        <v>459</v>
      </c>
      <c r="G292" s="40"/>
      <c r="H292" s="40"/>
      <c r="I292" s="216"/>
      <c r="J292" s="40"/>
      <c r="K292" s="40"/>
      <c r="L292" s="44"/>
      <c r="M292" s="217"/>
      <c r="N292" s="218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118</v>
      </c>
      <c r="AU292" s="17" t="s">
        <v>79</v>
      </c>
    </row>
    <row r="293" s="12" customFormat="1" ht="22.8" customHeight="1">
      <c r="A293" s="12"/>
      <c r="B293" s="185"/>
      <c r="C293" s="186"/>
      <c r="D293" s="187" t="s">
        <v>68</v>
      </c>
      <c r="E293" s="199" t="s">
        <v>461</v>
      </c>
      <c r="F293" s="199" t="s">
        <v>462</v>
      </c>
      <c r="G293" s="186"/>
      <c r="H293" s="186"/>
      <c r="I293" s="189"/>
      <c r="J293" s="200">
        <f>BK293</f>
        <v>0</v>
      </c>
      <c r="K293" s="186"/>
      <c r="L293" s="191"/>
      <c r="M293" s="192"/>
      <c r="N293" s="193"/>
      <c r="O293" s="193"/>
      <c r="P293" s="194">
        <f>SUM(P294:P295)</f>
        <v>0</v>
      </c>
      <c r="Q293" s="193"/>
      <c r="R293" s="194">
        <f>SUM(R294:R295)</f>
        <v>0</v>
      </c>
      <c r="S293" s="193"/>
      <c r="T293" s="195">
        <f>SUM(T294:T295)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196" t="s">
        <v>74</v>
      </c>
      <c r="AT293" s="197" t="s">
        <v>68</v>
      </c>
      <c r="AU293" s="197" t="s">
        <v>74</v>
      </c>
      <c r="AY293" s="196" t="s">
        <v>108</v>
      </c>
      <c r="BK293" s="198">
        <f>SUM(BK294:BK295)</f>
        <v>0</v>
      </c>
    </row>
    <row r="294" s="2" customFormat="1" ht="24.15" customHeight="1">
      <c r="A294" s="38"/>
      <c r="B294" s="39"/>
      <c r="C294" s="201" t="s">
        <v>714</v>
      </c>
      <c r="D294" s="201" t="s">
        <v>111</v>
      </c>
      <c r="E294" s="202" t="s">
        <v>464</v>
      </c>
      <c r="F294" s="203" t="s">
        <v>465</v>
      </c>
      <c r="G294" s="204" t="s">
        <v>217</v>
      </c>
      <c r="H294" s="205">
        <v>5679.3500000000004</v>
      </c>
      <c r="I294" s="206"/>
      <c r="J294" s="207">
        <f>ROUND(I294*H294,2)</f>
        <v>0</v>
      </c>
      <c r="K294" s="203" t="s">
        <v>175</v>
      </c>
      <c r="L294" s="44"/>
      <c r="M294" s="208" t="s">
        <v>19</v>
      </c>
      <c r="N294" s="209" t="s">
        <v>40</v>
      </c>
      <c r="O294" s="84"/>
      <c r="P294" s="210">
        <f>O294*H294</f>
        <v>0</v>
      </c>
      <c r="Q294" s="210">
        <v>0</v>
      </c>
      <c r="R294" s="210">
        <f>Q294*H294</f>
        <v>0</v>
      </c>
      <c r="S294" s="210">
        <v>0</v>
      </c>
      <c r="T294" s="211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2" t="s">
        <v>131</v>
      </c>
      <c r="AT294" s="212" t="s">
        <v>111</v>
      </c>
      <c r="AU294" s="212" t="s">
        <v>79</v>
      </c>
      <c r="AY294" s="17" t="s">
        <v>108</v>
      </c>
      <c r="BE294" s="213">
        <f>IF(N294="základní",J294,0)</f>
        <v>0</v>
      </c>
      <c r="BF294" s="213">
        <f>IF(N294="snížená",J294,0)</f>
        <v>0</v>
      </c>
      <c r="BG294" s="213">
        <f>IF(N294="zákl. přenesená",J294,0)</f>
        <v>0</v>
      </c>
      <c r="BH294" s="213">
        <f>IF(N294="sníž. přenesená",J294,0)</f>
        <v>0</v>
      </c>
      <c r="BI294" s="213">
        <f>IF(N294="nulová",J294,0)</f>
        <v>0</v>
      </c>
      <c r="BJ294" s="17" t="s">
        <v>74</v>
      </c>
      <c r="BK294" s="213">
        <f>ROUND(I294*H294,2)</f>
        <v>0</v>
      </c>
      <c r="BL294" s="17" t="s">
        <v>131</v>
      </c>
      <c r="BM294" s="212" t="s">
        <v>715</v>
      </c>
    </row>
    <row r="295" s="2" customFormat="1">
      <c r="A295" s="38"/>
      <c r="B295" s="39"/>
      <c r="C295" s="40"/>
      <c r="D295" s="214" t="s">
        <v>118</v>
      </c>
      <c r="E295" s="40"/>
      <c r="F295" s="215" t="s">
        <v>467</v>
      </c>
      <c r="G295" s="40"/>
      <c r="H295" s="40"/>
      <c r="I295" s="216"/>
      <c r="J295" s="40"/>
      <c r="K295" s="40"/>
      <c r="L295" s="44"/>
      <c r="M295" s="217"/>
      <c r="N295" s="218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118</v>
      </c>
      <c r="AU295" s="17" t="s">
        <v>79</v>
      </c>
    </row>
    <row r="296" s="12" customFormat="1" ht="25.92" customHeight="1">
      <c r="A296" s="12"/>
      <c r="B296" s="185"/>
      <c r="C296" s="186"/>
      <c r="D296" s="187" t="s">
        <v>68</v>
      </c>
      <c r="E296" s="188" t="s">
        <v>716</v>
      </c>
      <c r="F296" s="188" t="s">
        <v>717</v>
      </c>
      <c r="G296" s="186"/>
      <c r="H296" s="186"/>
      <c r="I296" s="189"/>
      <c r="J296" s="190">
        <f>BK296</f>
        <v>0</v>
      </c>
      <c r="K296" s="186"/>
      <c r="L296" s="191"/>
      <c r="M296" s="192"/>
      <c r="N296" s="193"/>
      <c r="O296" s="193"/>
      <c r="P296" s="194">
        <f>P297+P313</f>
        <v>0</v>
      </c>
      <c r="Q296" s="193"/>
      <c r="R296" s="194">
        <f>R297+R313</f>
        <v>0.83404400000000001</v>
      </c>
      <c r="S296" s="193"/>
      <c r="T296" s="195">
        <f>T297+T313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196" t="s">
        <v>79</v>
      </c>
      <c r="AT296" s="197" t="s">
        <v>68</v>
      </c>
      <c r="AU296" s="197" t="s">
        <v>69</v>
      </c>
      <c r="AY296" s="196" t="s">
        <v>108</v>
      </c>
      <c r="BK296" s="198">
        <f>BK297+BK313</f>
        <v>0</v>
      </c>
    </row>
    <row r="297" s="12" customFormat="1" ht="22.8" customHeight="1">
      <c r="A297" s="12"/>
      <c r="B297" s="185"/>
      <c r="C297" s="186"/>
      <c r="D297" s="187" t="s">
        <v>68</v>
      </c>
      <c r="E297" s="199" t="s">
        <v>718</v>
      </c>
      <c r="F297" s="199" t="s">
        <v>719</v>
      </c>
      <c r="G297" s="186"/>
      <c r="H297" s="186"/>
      <c r="I297" s="189"/>
      <c r="J297" s="200">
        <f>BK297</f>
        <v>0</v>
      </c>
      <c r="K297" s="186"/>
      <c r="L297" s="191"/>
      <c r="M297" s="192"/>
      <c r="N297" s="193"/>
      <c r="O297" s="193"/>
      <c r="P297" s="194">
        <f>SUM(P298:P312)</f>
        <v>0</v>
      </c>
      <c r="Q297" s="193"/>
      <c r="R297" s="194">
        <f>SUM(R298:R312)</f>
        <v>0.82232800000000006</v>
      </c>
      <c r="S297" s="193"/>
      <c r="T297" s="195">
        <f>SUM(T298:T312)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196" t="s">
        <v>79</v>
      </c>
      <c r="AT297" s="197" t="s">
        <v>68</v>
      </c>
      <c r="AU297" s="197" t="s">
        <v>74</v>
      </c>
      <c r="AY297" s="196" t="s">
        <v>108</v>
      </c>
      <c r="BK297" s="198">
        <f>SUM(BK298:BK312)</f>
        <v>0</v>
      </c>
    </row>
    <row r="298" s="2" customFormat="1" ht="24.15" customHeight="1">
      <c r="A298" s="38"/>
      <c r="B298" s="39"/>
      <c r="C298" s="201" t="s">
        <v>720</v>
      </c>
      <c r="D298" s="201" t="s">
        <v>111</v>
      </c>
      <c r="E298" s="202" t="s">
        <v>721</v>
      </c>
      <c r="F298" s="203" t="s">
        <v>722</v>
      </c>
      <c r="G298" s="204" t="s">
        <v>174</v>
      </c>
      <c r="H298" s="205">
        <v>66.069999999999993</v>
      </c>
      <c r="I298" s="206"/>
      <c r="J298" s="207">
        <f>ROUND(I298*H298,2)</f>
        <v>0</v>
      </c>
      <c r="K298" s="203" t="s">
        <v>175</v>
      </c>
      <c r="L298" s="44"/>
      <c r="M298" s="208" t="s">
        <v>19</v>
      </c>
      <c r="N298" s="209" t="s">
        <v>40</v>
      </c>
      <c r="O298" s="84"/>
      <c r="P298" s="210">
        <f>O298*H298</f>
        <v>0</v>
      </c>
      <c r="Q298" s="210">
        <v>0</v>
      </c>
      <c r="R298" s="210">
        <f>Q298*H298</f>
        <v>0</v>
      </c>
      <c r="S298" s="210">
        <v>0</v>
      </c>
      <c r="T298" s="211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12" t="s">
        <v>252</v>
      </c>
      <c r="AT298" s="212" t="s">
        <v>111</v>
      </c>
      <c r="AU298" s="212" t="s">
        <v>79</v>
      </c>
      <c r="AY298" s="17" t="s">
        <v>108</v>
      </c>
      <c r="BE298" s="213">
        <f>IF(N298="základní",J298,0)</f>
        <v>0</v>
      </c>
      <c r="BF298" s="213">
        <f>IF(N298="snížená",J298,0)</f>
        <v>0</v>
      </c>
      <c r="BG298" s="213">
        <f>IF(N298="zákl. přenesená",J298,0)</f>
        <v>0</v>
      </c>
      <c r="BH298" s="213">
        <f>IF(N298="sníž. přenesená",J298,0)</f>
        <v>0</v>
      </c>
      <c r="BI298" s="213">
        <f>IF(N298="nulová",J298,0)</f>
        <v>0</v>
      </c>
      <c r="BJ298" s="17" t="s">
        <v>74</v>
      </c>
      <c r="BK298" s="213">
        <f>ROUND(I298*H298,2)</f>
        <v>0</v>
      </c>
      <c r="BL298" s="17" t="s">
        <v>252</v>
      </c>
      <c r="BM298" s="212" t="s">
        <v>723</v>
      </c>
    </row>
    <row r="299" s="2" customFormat="1">
      <c r="A299" s="38"/>
      <c r="B299" s="39"/>
      <c r="C299" s="40"/>
      <c r="D299" s="214" t="s">
        <v>118</v>
      </c>
      <c r="E299" s="40"/>
      <c r="F299" s="215" t="s">
        <v>724</v>
      </c>
      <c r="G299" s="40"/>
      <c r="H299" s="40"/>
      <c r="I299" s="216"/>
      <c r="J299" s="40"/>
      <c r="K299" s="40"/>
      <c r="L299" s="44"/>
      <c r="M299" s="217"/>
      <c r="N299" s="218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118</v>
      </c>
      <c r="AU299" s="17" t="s">
        <v>79</v>
      </c>
    </row>
    <row r="300" s="13" customFormat="1">
      <c r="A300" s="13"/>
      <c r="B300" s="227"/>
      <c r="C300" s="228"/>
      <c r="D300" s="219" t="s">
        <v>178</v>
      </c>
      <c r="E300" s="229" t="s">
        <v>19</v>
      </c>
      <c r="F300" s="230" t="s">
        <v>725</v>
      </c>
      <c r="G300" s="228"/>
      <c r="H300" s="231">
        <v>66.069999999999993</v>
      </c>
      <c r="I300" s="232"/>
      <c r="J300" s="228"/>
      <c r="K300" s="228"/>
      <c r="L300" s="233"/>
      <c r="M300" s="234"/>
      <c r="N300" s="235"/>
      <c r="O300" s="235"/>
      <c r="P300" s="235"/>
      <c r="Q300" s="235"/>
      <c r="R300" s="235"/>
      <c r="S300" s="235"/>
      <c r="T300" s="23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7" t="s">
        <v>178</v>
      </c>
      <c r="AU300" s="237" t="s">
        <v>79</v>
      </c>
      <c r="AV300" s="13" t="s">
        <v>79</v>
      </c>
      <c r="AW300" s="13" t="s">
        <v>31</v>
      </c>
      <c r="AX300" s="13" t="s">
        <v>74</v>
      </c>
      <c r="AY300" s="237" t="s">
        <v>108</v>
      </c>
    </row>
    <row r="301" s="2" customFormat="1" ht="16.5" customHeight="1">
      <c r="A301" s="38"/>
      <c r="B301" s="39"/>
      <c r="C301" s="238" t="s">
        <v>726</v>
      </c>
      <c r="D301" s="238" t="s">
        <v>234</v>
      </c>
      <c r="E301" s="239" t="s">
        <v>727</v>
      </c>
      <c r="F301" s="240" t="s">
        <v>728</v>
      </c>
      <c r="G301" s="241" t="s">
        <v>217</v>
      </c>
      <c r="H301" s="242">
        <v>0.025999999999999999</v>
      </c>
      <c r="I301" s="243"/>
      <c r="J301" s="244">
        <f>ROUND(I301*H301,2)</f>
        <v>0</v>
      </c>
      <c r="K301" s="240" t="s">
        <v>175</v>
      </c>
      <c r="L301" s="245"/>
      <c r="M301" s="246" t="s">
        <v>19</v>
      </c>
      <c r="N301" s="247" t="s">
        <v>40</v>
      </c>
      <c r="O301" s="84"/>
      <c r="P301" s="210">
        <f>O301*H301</f>
        <v>0</v>
      </c>
      <c r="Q301" s="210">
        <v>1</v>
      </c>
      <c r="R301" s="210">
        <f>Q301*H301</f>
        <v>0.025999999999999999</v>
      </c>
      <c r="S301" s="210">
        <v>0</v>
      </c>
      <c r="T301" s="211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12" t="s">
        <v>340</v>
      </c>
      <c r="AT301" s="212" t="s">
        <v>234</v>
      </c>
      <c r="AU301" s="212" t="s">
        <v>79</v>
      </c>
      <c r="AY301" s="17" t="s">
        <v>108</v>
      </c>
      <c r="BE301" s="213">
        <f>IF(N301="základní",J301,0)</f>
        <v>0</v>
      </c>
      <c r="BF301" s="213">
        <f>IF(N301="snížená",J301,0)</f>
        <v>0</v>
      </c>
      <c r="BG301" s="213">
        <f>IF(N301="zákl. přenesená",J301,0)</f>
        <v>0</v>
      </c>
      <c r="BH301" s="213">
        <f>IF(N301="sníž. přenesená",J301,0)</f>
        <v>0</v>
      </c>
      <c r="BI301" s="213">
        <f>IF(N301="nulová",J301,0)</f>
        <v>0</v>
      </c>
      <c r="BJ301" s="17" t="s">
        <v>74</v>
      </c>
      <c r="BK301" s="213">
        <f>ROUND(I301*H301,2)</f>
        <v>0</v>
      </c>
      <c r="BL301" s="17" t="s">
        <v>252</v>
      </c>
      <c r="BM301" s="212" t="s">
        <v>729</v>
      </c>
    </row>
    <row r="302" s="13" customFormat="1">
      <c r="A302" s="13"/>
      <c r="B302" s="227"/>
      <c r="C302" s="228"/>
      <c r="D302" s="219" t="s">
        <v>178</v>
      </c>
      <c r="E302" s="228"/>
      <c r="F302" s="230" t="s">
        <v>730</v>
      </c>
      <c r="G302" s="228"/>
      <c r="H302" s="231">
        <v>0.025999999999999999</v>
      </c>
      <c r="I302" s="232"/>
      <c r="J302" s="228"/>
      <c r="K302" s="228"/>
      <c r="L302" s="233"/>
      <c r="M302" s="234"/>
      <c r="N302" s="235"/>
      <c r="O302" s="235"/>
      <c r="P302" s="235"/>
      <c r="Q302" s="235"/>
      <c r="R302" s="235"/>
      <c r="S302" s="235"/>
      <c r="T302" s="23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7" t="s">
        <v>178</v>
      </c>
      <c r="AU302" s="237" t="s">
        <v>79</v>
      </c>
      <c r="AV302" s="13" t="s">
        <v>79</v>
      </c>
      <c r="AW302" s="13" t="s">
        <v>4</v>
      </c>
      <c r="AX302" s="13" t="s">
        <v>74</v>
      </c>
      <c r="AY302" s="237" t="s">
        <v>108</v>
      </c>
    </row>
    <row r="303" s="2" customFormat="1" ht="16.5" customHeight="1">
      <c r="A303" s="38"/>
      <c r="B303" s="39"/>
      <c r="C303" s="201" t="s">
        <v>731</v>
      </c>
      <c r="D303" s="201" t="s">
        <v>111</v>
      </c>
      <c r="E303" s="202" t="s">
        <v>732</v>
      </c>
      <c r="F303" s="203" t="s">
        <v>733</v>
      </c>
      <c r="G303" s="204" t="s">
        <v>174</v>
      </c>
      <c r="H303" s="205">
        <v>116.26000000000001</v>
      </c>
      <c r="I303" s="206"/>
      <c r="J303" s="207">
        <f>ROUND(I303*H303,2)</f>
        <v>0</v>
      </c>
      <c r="K303" s="203" t="s">
        <v>175</v>
      </c>
      <c r="L303" s="44"/>
      <c r="M303" s="208" t="s">
        <v>19</v>
      </c>
      <c r="N303" s="209" t="s">
        <v>40</v>
      </c>
      <c r="O303" s="84"/>
      <c r="P303" s="210">
        <f>O303*H303</f>
        <v>0</v>
      </c>
      <c r="Q303" s="210">
        <v>0.00040000000000000002</v>
      </c>
      <c r="R303" s="210">
        <f>Q303*H303</f>
        <v>0.046504000000000004</v>
      </c>
      <c r="S303" s="210">
        <v>0</v>
      </c>
      <c r="T303" s="211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12" t="s">
        <v>252</v>
      </c>
      <c r="AT303" s="212" t="s">
        <v>111</v>
      </c>
      <c r="AU303" s="212" t="s">
        <v>79</v>
      </c>
      <c r="AY303" s="17" t="s">
        <v>108</v>
      </c>
      <c r="BE303" s="213">
        <f>IF(N303="základní",J303,0)</f>
        <v>0</v>
      </c>
      <c r="BF303" s="213">
        <f>IF(N303="snížená",J303,0)</f>
        <v>0</v>
      </c>
      <c r="BG303" s="213">
        <f>IF(N303="zákl. přenesená",J303,0)</f>
        <v>0</v>
      </c>
      <c r="BH303" s="213">
        <f>IF(N303="sníž. přenesená",J303,0)</f>
        <v>0</v>
      </c>
      <c r="BI303" s="213">
        <f>IF(N303="nulová",J303,0)</f>
        <v>0</v>
      </c>
      <c r="BJ303" s="17" t="s">
        <v>74</v>
      </c>
      <c r="BK303" s="213">
        <f>ROUND(I303*H303,2)</f>
        <v>0</v>
      </c>
      <c r="BL303" s="17" t="s">
        <v>252</v>
      </c>
      <c r="BM303" s="212" t="s">
        <v>734</v>
      </c>
    </row>
    <row r="304" s="2" customFormat="1">
      <c r="A304" s="38"/>
      <c r="B304" s="39"/>
      <c r="C304" s="40"/>
      <c r="D304" s="214" t="s">
        <v>118</v>
      </c>
      <c r="E304" s="40"/>
      <c r="F304" s="215" t="s">
        <v>735</v>
      </c>
      <c r="G304" s="40"/>
      <c r="H304" s="40"/>
      <c r="I304" s="216"/>
      <c r="J304" s="40"/>
      <c r="K304" s="40"/>
      <c r="L304" s="44"/>
      <c r="M304" s="217"/>
      <c r="N304" s="218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118</v>
      </c>
      <c r="AU304" s="17" t="s">
        <v>79</v>
      </c>
    </row>
    <row r="305" s="13" customFormat="1">
      <c r="A305" s="13"/>
      <c r="B305" s="227"/>
      <c r="C305" s="228"/>
      <c r="D305" s="219" t="s">
        <v>178</v>
      </c>
      <c r="E305" s="229" t="s">
        <v>19</v>
      </c>
      <c r="F305" s="230" t="s">
        <v>736</v>
      </c>
      <c r="G305" s="228"/>
      <c r="H305" s="231">
        <v>116.26000000000001</v>
      </c>
      <c r="I305" s="232"/>
      <c r="J305" s="228"/>
      <c r="K305" s="228"/>
      <c r="L305" s="233"/>
      <c r="M305" s="234"/>
      <c r="N305" s="235"/>
      <c r="O305" s="235"/>
      <c r="P305" s="235"/>
      <c r="Q305" s="235"/>
      <c r="R305" s="235"/>
      <c r="S305" s="235"/>
      <c r="T305" s="23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7" t="s">
        <v>178</v>
      </c>
      <c r="AU305" s="237" t="s">
        <v>79</v>
      </c>
      <c r="AV305" s="13" t="s">
        <v>79</v>
      </c>
      <c r="AW305" s="13" t="s">
        <v>31</v>
      </c>
      <c r="AX305" s="13" t="s">
        <v>74</v>
      </c>
      <c r="AY305" s="237" t="s">
        <v>108</v>
      </c>
    </row>
    <row r="306" s="2" customFormat="1" ht="24.15" customHeight="1">
      <c r="A306" s="38"/>
      <c r="B306" s="39"/>
      <c r="C306" s="238" t="s">
        <v>737</v>
      </c>
      <c r="D306" s="238" t="s">
        <v>234</v>
      </c>
      <c r="E306" s="239" t="s">
        <v>738</v>
      </c>
      <c r="F306" s="240" t="s">
        <v>739</v>
      </c>
      <c r="G306" s="241" t="s">
        <v>174</v>
      </c>
      <c r="H306" s="242">
        <v>135.50100000000001</v>
      </c>
      <c r="I306" s="243"/>
      <c r="J306" s="244">
        <f>ROUND(I306*H306,2)</f>
        <v>0</v>
      </c>
      <c r="K306" s="240" t="s">
        <v>175</v>
      </c>
      <c r="L306" s="245"/>
      <c r="M306" s="246" t="s">
        <v>19</v>
      </c>
      <c r="N306" s="247" t="s">
        <v>40</v>
      </c>
      <c r="O306" s="84"/>
      <c r="P306" s="210">
        <f>O306*H306</f>
        <v>0</v>
      </c>
      <c r="Q306" s="210">
        <v>0.0047999999999999996</v>
      </c>
      <c r="R306" s="210">
        <f>Q306*H306</f>
        <v>0.65040480000000001</v>
      </c>
      <c r="S306" s="210">
        <v>0</v>
      </c>
      <c r="T306" s="211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2" t="s">
        <v>340</v>
      </c>
      <c r="AT306" s="212" t="s">
        <v>234</v>
      </c>
      <c r="AU306" s="212" t="s">
        <v>79</v>
      </c>
      <c r="AY306" s="17" t="s">
        <v>108</v>
      </c>
      <c r="BE306" s="213">
        <f>IF(N306="základní",J306,0)</f>
        <v>0</v>
      </c>
      <c r="BF306" s="213">
        <f>IF(N306="snížená",J306,0)</f>
        <v>0</v>
      </c>
      <c r="BG306" s="213">
        <f>IF(N306="zákl. přenesená",J306,0)</f>
        <v>0</v>
      </c>
      <c r="BH306" s="213">
        <f>IF(N306="sníž. přenesená",J306,0)</f>
        <v>0</v>
      </c>
      <c r="BI306" s="213">
        <f>IF(N306="nulová",J306,0)</f>
        <v>0</v>
      </c>
      <c r="BJ306" s="17" t="s">
        <v>74</v>
      </c>
      <c r="BK306" s="213">
        <f>ROUND(I306*H306,2)</f>
        <v>0</v>
      </c>
      <c r="BL306" s="17" t="s">
        <v>252</v>
      </c>
      <c r="BM306" s="212" t="s">
        <v>740</v>
      </c>
    </row>
    <row r="307" s="13" customFormat="1">
      <c r="A307" s="13"/>
      <c r="B307" s="227"/>
      <c r="C307" s="228"/>
      <c r="D307" s="219" t="s">
        <v>178</v>
      </c>
      <c r="E307" s="228"/>
      <c r="F307" s="230" t="s">
        <v>741</v>
      </c>
      <c r="G307" s="228"/>
      <c r="H307" s="231">
        <v>135.50100000000001</v>
      </c>
      <c r="I307" s="232"/>
      <c r="J307" s="228"/>
      <c r="K307" s="228"/>
      <c r="L307" s="233"/>
      <c r="M307" s="234"/>
      <c r="N307" s="235"/>
      <c r="O307" s="235"/>
      <c r="P307" s="235"/>
      <c r="Q307" s="235"/>
      <c r="R307" s="235"/>
      <c r="S307" s="235"/>
      <c r="T307" s="23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7" t="s">
        <v>178</v>
      </c>
      <c r="AU307" s="237" t="s">
        <v>79</v>
      </c>
      <c r="AV307" s="13" t="s">
        <v>79</v>
      </c>
      <c r="AW307" s="13" t="s">
        <v>4</v>
      </c>
      <c r="AX307" s="13" t="s">
        <v>74</v>
      </c>
      <c r="AY307" s="237" t="s">
        <v>108</v>
      </c>
    </row>
    <row r="308" s="2" customFormat="1" ht="16.5" customHeight="1">
      <c r="A308" s="38"/>
      <c r="B308" s="39"/>
      <c r="C308" s="201" t="s">
        <v>742</v>
      </c>
      <c r="D308" s="201" t="s">
        <v>111</v>
      </c>
      <c r="E308" s="202" t="s">
        <v>743</v>
      </c>
      <c r="F308" s="203" t="s">
        <v>744</v>
      </c>
      <c r="G308" s="204" t="s">
        <v>174</v>
      </c>
      <c r="H308" s="205">
        <v>15.880000000000001</v>
      </c>
      <c r="I308" s="206"/>
      <c r="J308" s="207">
        <f>ROUND(I308*H308,2)</f>
        <v>0</v>
      </c>
      <c r="K308" s="203" t="s">
        <v>175</v>
      </c>
      <c r="L308" s="44"/>
      <c r="M308" s="208" t="s">
        <v>19</v>
      </c>
      <c r="N308" s="209" t="s">
        <v>40</v>
      </c>
      <c r="O308" s="84"/>
      <c r="P308" s="210">
        <f>O308*H308</f>
        <v>0</v>
      </c>
      <c r="Q308" s="210">
        <v>0.00040000000000000002</v>
      </c>
      <c r="R308" s="210">
        <f>Q308*H308</f>
        <v>0.0063520000000000009</v>
      </c>
      <c r="S308" s="210">
        <v>0</v>
      </c>
      <c r="T308" s="211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12" t="s">
        <v>252</v>
      </c>
      <c r="AT308" s="212" t="s">
        <v>111</v>
      </c>
      <c r="AU308" s="212" t="s">
        <v>79</v>
      </c>
      <c r="AY308" s="17" t="s">
        <v>108</v>
      </c>
      <c r="BE308" s="213">
        <f>IF(N308="základní",J308,0)</f>
        <v>0</v>
      </c>
      <c r="BF308" s="213">
        <f>IF(N308="snížená",J308,0)</f>
        <v>0</v>
      </c>
      <c r="BG308" s="213">
        <f>IF(N308="zákl. přenesená",J308,0)</f>
        <v>0</v>
      </c>
      <c r="BH308" s="213">
        <f>IF(N308="sníž. přenesená",J308,0)</f>
        <v>0</v>
      </c>
      <c r="BI308" s="213">
        <f>IF(N308="nulová",J308,0)</f>
        <v>0</v>
      </c>
      <c r="BJ308" s="17" t="s">
        <v>74</v>
      </c>
      <c r="BK308" s="213">
        <f>ROUND(I308*H308,2)</f>
        <v>0</v>
      </c>
      <c r="BL308" s="17" t="s">
        <v>252</v>
      </c>
      <c r="BM308" s="212" t="s">
        <v>745</v>
      </c>
    </row>
    <row r="309" s="2" customFormat="1">
      <c r="A309" s="38"/>
      <c r="B309" s="39"/>
      <c r="C309" s="40"/>
      <c r="D309" s="214" t="s">
        <v>118</v>
      </c>
      <c r="E309" s="40"/>
      <c r="F309" s="215" t="s">
        <v>746</v>
      </c>
      <c r="G309" s="40"/>
      <c r="H309" s="40"/>
      <c r="I309" s="216"/>
      <c r="J309" s="40"/>
      <c r="K309" s="40"/>
      <c r="L309" s="44"/>
      <c r="M309" s="217"/>
      <c r="N309" s="218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118</v>
      </c>
      <c r="AU309" s="17" t="s">
        <v>79</v>
      </c>
    </row>
    <row r="310" s="13" customFormat="1">
      <c r="A310" s="13"/>
      <c r="B310" s="227"/>
      <c r="C310" s="228"/>
      <c r="D310" s="219" t="s">
        <v>178</v>
      </c>
      <c r="E310" s="229" t="s">
        <v>19</v>
      </c>
      <c r="F310" s="230" t="s">
        <v>747</v>
      </c>
      <c r="G310" s="228"/>
      <c r="H310" s="231">
        <v>15.880000000000001</v>
      </c>
      <c r="I310" s="232"/>
      <c r="J310" s="228"/>
      <c r="K310" s="228"/>
      <c r="L310" s="233"/>
      <c r="M310" s="234"/>
      <c r="N310" s="235"/>
      <c r="O310" s="235"/>
      <c r="P310" s="235"/>
      <c r="Q310" s="235"/>
      <c r="R310" s="235"/>
      <c r="S310" s="235"/>
      <c r="T310" s="23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7" t="s">
        <v>178</v>
      </c>
      <c r="AU310" s="237" t="s">
        <v>79</v>
      </c>
      <c r="AV310" s="13" t="s">
        <v>79</v>
      </c>
      <c r="AW310" s="13" t="s">
        <v>31</v>
      </c>
      <c r="AX310" s="13" t="s">
        <v>74</v>
      </c>
      <c r="AY310" s="237" t="s">
        <v>108</v>
      </c>
    </row>
    <row r="311" s="2" customFormat="1" ht="24.15" customHeight="1">
      <c r="A311" s="38"/>
      <c r="B311" s="39"/>
      <c r="C311" s="238" t="s">
        <v>748</v>
      </c>
      <c r="D311" s="238" t="s">
        <v>234</v>
      </c>
      <c r="E311" s="239" t="s">
        <v>738</v>
      </c>
      <c r="F311" s="240" t="s">
        <v>739</v>
      </c>
      <c r="G311" s="241" t="s">
        <v>174</v>
      </c>
      <c r="H311" s="242">
        <v>19.388999999999999</v>
      </c>
      <c r="I311" s="243"/>
      <c r="J311" s="244">
        <f>ROUND(I311*H311,2)</f>
        <v>0</v>
      </c>
      <c r="K311" s="240" t="s">
        <v>175</v>
      </c>
      <c r="L311" s="245"/>
      <c r="M311" s="246" t="s">
        <v>19</v>
      </c>
      <c r="N311" s="247" t="s">
        <v>40</v>
      </c>
      <c r="O311" s="84"/>
      <c r="P311" s="210">
        <f>O311*H311</f>
        <v>0</v>
      </c>
      <c r="Q311" s="210">
        <v>0.0047999999999999996</v>
      </c>
      <c r="R311" s="210">
        <f>Q311*H311</f>
        <v>0.093067199999999989</v>
      </c>
      <c r="S311" s="210">
        <v>0</v>
      </c>
      <c r="T311" s="211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12" t="s">
        <v>340</v>
      </c>
      <c r="AT311" s="212" t="s">
        <v>234</v>
      </c>
      <c r="AU311" s="212" t="s">
        <v>79</v>
      </c>
      <c r="AY311" s="17" t="s">
        <v>108</v>
      </c>
      <c r="BE311" s="213">
        <f>IF(N311="základní",J311,0)</f>
        <v>0</v>
      </c>
      <c r="BF311" s="213">
        <f>IF(N311="snížená",J311,0)</f>
        <v>0</v>
      </c>
      <c r="BG311" s="213">
        <f>IF(N311="zákl. přenesená",J311,0)</f>
        <v>0</v>
      </c>
      <c r="BH311" s="213">
        <f>IF(N311="sníž. přenesená",J311,0)</f>
        <v>0</v>
      </c>
      <c r="BI311" s="213">
        <f>IF(N311="nulová",J311,0)</f>
        <v>0</v>
      </c>
      <c r="BJ311" s="17" t="s">
        <v>74</v>
      </c>
      <c r="BK311" s="213">
        <f>ROUND(I311*H311,2)</f>
        <v>0</v>
      </c>
      <c r="BL311" s="17" t="s">
        <v>252</v>
      </c>
      <c r="BM311" s="212" t="s">
        <v>749</v>
      </c>
    </row>
    <row r="312" s="13" customFormat="1">
      <c r="A312" s="13"/>
      <c r="B312" s="227"/>
      <c r="C312" s="228"/>
      <c r="D312" s="219" t="s">
        <v>178</v>
      </c>
      <c r="E312" s="228"/>
      <c r="F312" s="230" t="s">
        <v>750</v>
      </c>
      <c r="G312" s="228"/>
      <c r="H312" s="231">
        <v>19.388999999999999</v>
      </c>
      <c r="I312" s="232"/>
      <c r="J312" s="228"/>
      <c r="K312" s="228"/>
      <c r="L312" s="233"/>
      <c r="M312" s="234"/>
      <c r="N312" s="235"/>
      <c r="O312" s="235"/>
      <c r="P312" s="235"/>
      <c r="Q312" s="235"/>
      <c r="R312" s="235"/>
      <c r="S312" s="235"/>
      <c r="T312" s="23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7" t="s">
        <v>178</v>
      </c>
      <c r="AU312" s="237" t="s">
        <v>79</v>
      </c>
      <c r="AV312" s="13" t="s">
        <v>79</v>
      </c>
      <c r="AW312" s="13" t="s">
        <v>4</v>
      </c>
      <c r="AX312" s="13" t="s">
        <v>74</v>
      </c>
      <c r="AY312" s="237" t="s">
        <v>108</v>
      </c>
    </row>
    <row r="313" s="12" customFormat="1" ht="22.8" customHeight="1">
      <c r="A313" s="12"/>
      <c r="B313" s="185"/>
      <c r="C313" s="186"/>
      <c r="D313" s="187" t="s">
        <v>68</v>
      </c>
      <c r="E313" s="199" t="s">
        <v>751</v>
      </c>
      <c r="F313" s="199" t="s">
        <v>752</v>
      </c>
      <c r="G313" s="186"/>
      <c r="H313" s="186"/>
      <c r="I313" s="189"/>
      <c r="J313" s="200">
        <f>BK313</f>
        <v>0</v>
      </c>
      <c r="K313" s="186"/>
      <c r="L313" s="191"/>
      <c r="M313" s="192"/>
      <c r="N313" s="193"/>
      <c r="O313" s="193"/>
      <c r="P313" s="194">
        <f>SUM(P314:P317)</f>
        <v>0</v>
      </c>
      <c r="Q313" s="193"/>
      <c r="R313" s="194">
        <f>SUM(R314:R317)</f>
        <v>0.011716000000000001</v>
      </c>
      <c r="S313" s="193"/>
      <c r="T313" s="195">
        <f>SUM(T314:T317)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196" t="s">
        <v>79</v>
      </c>
      <c r="AT313" s="197" t="s">
        <v>68</v>
      </c>
      <c r="AU313" s="197" t="s">
        <v>74</v>
      </c>
      <c r="AY313" s="196" t="s">
        <v>108</v>
      </c>
      <c r="BK313" s="198">
        <f>SUM(BK314:BK317)</f>
        <v>0</v>
      </c>
    </row>
    <row r="314" s="2" customFormat="1" ht="21.75" customHeight="1">
      <c r="A314" s="38"/>
      <c r="B314" s="39"/>
      <c r="C314" s="201" t="s">
        <v>753</v>
      </c>
      <c r="D314" s="201" t="s">
        <v>111</v>
      </c>
      <c r="E314" s="202" t="s">
        <v>754</v>
      </c>
      <c r="F314" s="203" t="s">
        <v>755</v>
      </c>
      <c r="G314" s="204" t="s">
        <v>406</v>
      </c>
      <c r="H314" s="205">
        <v>5.7999999999999998</v>
      </c>
      <c r="I314" s="206"/>
      <c r="J314" s="207">
        <f>ROUND(I314*H314,2)</f>
        <v>0</v>
      </c>
      <c r="K314" s="203" t="s">
        <v>175</v>
      </c>
      <c r="L314" s="44"/>
      <c r="M314" s="208" t="s">
        <v>19</v>
      </c>
      <c r="N314" s="209" t="s">
        <v>40</v>
      </c>
      <c r="O314" s="84"/>
      <c r="P314" s="210">
        <f>O314*H314</f>
        <v>0</v>
      </c>
      <c r="Q314" s="210">
        <v>0.0020200000000000001</v>
      </c>
      <c r="R314" s="210">
        <f>Q314*H314</f>
        <v>0.011716000000000001</v>
      </c>
      <c r="S314" s="210">
        <v>0</v>
      </c>
      <c r="T314" s="211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12" t="s">
        <v>252</v>
      </c>
      <c r="AT314" s="212" t="s">
        <v>111</v>
      </c>
      <c r="AU314" s="212" t="s">
        <v>79</v>
      </c>
      <c r="AY314" s="17" t="s">
        <v>108</v>
      </c>
      <c r="BE314" s="213">
        <f>IF(N314="základní",J314,0)</f>
        <v>0</v>
      </c>
      <c r="BF314" s="213">
        <f>IF(N314="snížená",J314,0)</f>
        <v>0</v>
      </c>
      <c r="BG314" s="213">
        <f>IF(N314="zákl. přenesená",J314,0)</f>
        <v>0</v>
      </c>
      <c r="BH314" s="213">
        <f>IF(N314="sníž. přenesená",J314,0)</f>
        <v>0</v>
      </c>
      <c r="BI314" s="213">
        <f>IF(N314="nulová",J314,0)</f>
        <v>0</v>
      </c>
      <c r="BJ314" s="17" t="s">
        <v>74</v>
      </c>
      <c r="BK314" s="213">
        <f>ROUND(I314*H314,2)</f>
        <v>0</v>
      </c>
      <c r="BL314" s="17" t="s">
        <v>252</v>
      </c>
      <c r="BM314" s="212" t="s">
        <v>756</v>
      </c>
    </row>
    <row r="315" s="2" customFormat="1">
      <c r="A315" s="38"/>
      <c r="B315" s="39"/>
      <c r="C315" s="40"/>
      <c r="D315" s="214" t="s">
        <v>118</v>
      </c>
      <c r="E315" s="40"/>
      <c r="F315" s="215" t="s">
        <v>757</v>
      </c>
      <c r="G315" s="40"/>
      <c r="H315" s="40"/>
      <c r="I315" s="216"/>
      <c r="J315" s="40"/>
      <c r="K315" s="40"/>
      <c r="L315" s="44"/>
      <c r="M315" s="217"/>
      <c r="N315" s="218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118</v>
      </c>
      <c r="AU315" s="17" t="s">
        <v>79</v>
      </c>
    </row>
    <row r="316" s="2" customFormat="1">
      <c r="A316" s="38"/>
      <c r="B316" s="39"/>
      <c r="C316" s="40"/>
      <c r="D316" s="219" t="s">
        <v>124</v>
      </c>
      <c r="E316" s="40"/>
      <c r="F316" s="220" t="s">
        <v>758</v>
      </c>
      <c r="G316" s="40"/>
      <c r="H316" s="40"/>
      <c r="I316" s="216"/>
      <c r="J316" s="40"/>
      <c r="K316" s="40"/>
      <c r="L316" s="44"/>
      <c r="M316" s="217"/>
      <c r="N316" s="218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124</v>
      </c>
      <c r="AU316" s="17" t="s">
        <v>79</v>
      </c>
    </row>
    <row r="317" s="13" customFormat="1">
      <c r="A317" s="13"/>
      <c r="B317" s="227"/>
      <c r="C317" s="228"/>
      <c r="D317" s="219" t="s">
        <v>178</v>
      </c>
      <c r="E317" s="229" t="s">
        <v>19</v>
      </c>
      <c r="F317" s="230" t="s">
        <v>759</v>
      </c>
      <c r="G317" s="228"/>
      <c r="H317" s="231">
        <v>5.7999999999999998</v>
      </c>
      <c r="I317" s="232"/>
      <c r="J317" s="228"/>
      <c r="K317" s="228"/>
      <c r="L317" s="233"/>
      <c r="M317" s="248"/>
      <c r="N317" s="249"/>
      <c r="O317" s="249"/>
      <c r="P317" s="249"/>
      <c r="Q317" s="249"/>
      <c r="R317" s="249"/>
      <c r="S317" s="249"/>
      <c r="T317" s="25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7" t="s">
        <v>178</v>
      </c>
      <c r="AU317" s="237" t="s">
        <v>79</v>
      </c>
      <c r="AV317" s="13" t="s">
        <v>79</v>
      </c>
      <c r="AW317" s="13" t="s">
        <v>31</v>
      </c>
      <c r="AX317" s="13" t="s">
        <v>74</v>
      </c>
      <c r="AY317" s="237" t="s">
        <v>108</v>
      </c>
    </row>
    <row r="318" s="2" customFormat="1" ht="6.96" customHeight="1">
      <c r="A318" s="38"/>
      <c r="B318" s="59"/>
      <c r="C318" s="60"/>
      <c r="D318" s="60"/>
      <c r="E318" s="60"/>
      <c r="F318" s="60"/>
      <c r="G318" s="60"/>
      <c r="H318" s="60"/>
      <c r="I318" s="60"/>
      <c r="J318" s="60"/>
      <c r="K318" s="60"/>
      <c r="L318" s="44"/>
      <c r="M318" s="38"/>
      <c r="O318" s="38"/>
      <c r="P318" s="38"/>
      <c r="Q318" s="38"/>
      <c r="R318" s="38"/>
      <c r="S318" s="38"/>
      <c r="T318" s="3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</row>
  </sheetData>
  <sheetProtection sheet="1" autoFilter="0" formatColumns="0" formatRows="0" objects="1" scenarios="1" spinCount="100000" saltValue="xZx+ovkB97gSKNoryBf+R3DUdXmBdTaNUpbl6CAWurSvggQR4t0rqv+B6GC2KAX6DA5r1GfAlqwomKpQ5MaaDw==" hashValue="b5pLJYOYf9V3PP1XHZHaASYZgLB+xbX9uSSpyBliPZXI9q+bKEUukFfdFQIWS+JUC95vDSODmFseqPY4Y8ztkw==" algorithmName="SHA-512" password="CC35"/>
  <autoFilter ref="C90:K317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4_02/111211201"/>
    <hyperlink ref="F97" r:id="rId2" display="https://podminky.urs.cz/item/CS_URS_2024_02/112101101"/>
    <hyperlink ref="F99" r:id="rId3" display="https://podminky.urs.cz/item/CS_URS_2024_02/112155115"/>
    <hyperlink ref="F101" r:id="rId4" display="https://podminky.urs.cz/item/CS_URS_2024_02/112155311"/>
    <hyperlink ref="F103" r:id="rId5" display="https://podminky.urs.cz/item/CS_URS_2024_02/112251101"/>
    <hyperlink ref="F105" r:id="rId6" display="https://podminky.urs.cz/item/CS_URS_2024_02/113107442"/>
    <hyperlink ref="F108" r:id="rId7" display="https://podminky.urs.cz/item/CS_URS_2024_02/121151124"/>
    <hyperlink ref="F110" r:id="rId8" display="https://podminky.urs.cz/item/CS_URS_2024_02/122251106"/>
    <hyperlink ref="F112" r:id="rId9" display="https://podminky.urs.cz/item/CS_URS_2024_02/162351103"/>
    <hyperlink ref="F115" r:id="rId10" display="https://podminky.urs.cz/item/CS_URS_2024_02/162551107"/>
    <hyperlink ref="F119" r:id="rId11" display="https://podminky.urs.cz/item/CS_URS_2024_02/162751117"/>
    <hyperlink ref="F122" r:id="rId12" display="https://podminky.urs.cz/item/CS_URS_2024_02/167151101"/>
    <hyperlink ref="F125" r:id="rId13" display="https://podminky.urs.cz/item/CS_URS_2024_02/171151103"/>
    <hyperlink ref="F127" r:id="rId14" display="https://podminky.urs.cz/item/CS_URS_2024_02/171201231"/>
    <hyperlink ref="F130" r:id="rId15" display="https://podminky.urs.cz/item/CS_URS_2024_02/171251201"/>
    <hyperlink ref="F133" r:id="rId16" display="https://podminky.urs.cz/item/CS_URS_2024_02/174151101"/>
    <hyperlink ref="F139" r:id="rId17" display="https://podminky.urs.cz/item/CS_URS_2024_02/181101131"/>
    <hyperlink ref="F142" r:id="rId18" display="https://podminky.urs.cz/item/CS_URS_2024_02/181111112"/>
    <hyperlink ref="F144" r:id="rId19" display="https://podminky.urs.cz/item/CS_URS_2024_02/181152302"/>
    <hyperlink ref="F147" r:id="rId20" display="https://podminky.urs.cz/item/CS_URS_2024_02/181411131"/>
    <hyperlink ref="F153" r:id="rId21" display="https://podminky.urs.cz/item/CS_URS_2024_02/182251101"/>
    <hyperlink ref="F156" r:id="rId22" display="https://podminky.urs.cz/item/CS_URS_2024_02/182351023"/>
    <hyperlink ref="F159" r:id="rId23" display="https://podminky.urs.cz/item/CS_URS_2024_02/212755213"/>
    <hyperlink ref="F162" r:id="rId24" display="https://podminky.urs.cz/item/CS_URS_2024_02/213141112"/>
    <hyperlink ref="F167" r:id="rId25" display="https://podminky.urs.cz/item/CS_URS_2024_02/213221111"/>
    <hyperlink ref="F171" r:id="rId26" display="https://podminky.urs.cz/item/CS_URS_2024_02/273321118"/>
    <hyperlink ref="F174" r:id="rId27" display="https://podminky.urs.cz/item/CS_URS_2024_02/273351121"/>
    <hyperlink ref="F177" r:id="rId28" display="https://podminky.urs.cz/item/CS_URS_2024_02/273351122"/>
    <hyperlink ref="F180" r:id="rId29" display="https://podminky.urs.cz/item/CS_URS_2024_02/273361116"/>
    <hyperlink ref="F183" r:id="rId30" display="https://podminky.urs.cz/item/CS_URS_2024_02/274354111"/>
    <hyperlink ref="F186" r:id="rId31" display="https://podminky.urs.cz/item/CS_URS_2024_02/274354211"/>
    <hyperlink ref="F190" r:id="rId32" display="https://podminky.urs.cz/item/CS_URS_2024_02/389121112"/>
    <hyperlink ref="F196" r:id="rId33" display="https://podminky.urs.cz/item/CS_URS_2024_02/421321107"/>
    <hyperlink ref="F199" r:id="rId34" display="https://podminky.urs.cz/item/CS_URS_2024_02/421321107"/>
    <hyperlink ref="F202" r:id="rId35" display="https://podminky.urs.cz/item/CS_URS_2024_02/421351112"/>
    <hyperlink ref="F205" r:id="rId36" display="https://podminky.urs.cz/item/CS_URS_2024_02/421351212"/>
    <hyperlink ref="F208" r:id="rId37" display="https://podminky.urs.cz/item/CS_URS_2024_02/421361216"/>
    <hyperlink ref="F211" r:id="rId38" display="https://podminky.urs.cz/item/CS_URS_2024_02/428381311"/>
    <hyperlink ref="F214" r:id="rId39" display="https://podminky.urs.cz/item/CS_URS_2024_02/458311121"/>
    <hyperlink ref="F218" r:id="rId40" display="https://podminky.urs.cz/item/CS_URS_2024_02/462511111"/>
    <hyperlink ref="F222" r:id="rId41" display="https://podminky.urs.cz/item/CS_URS_2024_02/564752113"/>
    <hyperlink ref="F224" r:id="rId42" display="https://podminky.urs.cz/item/CS_URS_2024_02/564851011"/>
    <hyperlink ref="F228" r:id="rId43" display="https://podminky.urs.cz/item/CS_URS_2024_02/564851111"/>
    <hyperlink ref="F232" r:id="rId44" display="https://podminky.urs.cz/item/CS_URS_2024_02/564861111"/>
    <hyperlink ref="F234" r:id="rId45" display="https://podminky.urs.cz/item/CS_URS_2024_02/564861111"/>
    <hyperlink ref="F238" r:id="rId46" display="https://podminky.urs.cz/item/CS_URS_2024_02/564861111"/>
    <hyperlink ref="F242" r:id="rId47" display="https://podminky.urs.cz/item/CS_URS_2024_02/564861111"/>
    <hyperlink ref="F246" r:id="rId48" display="https://podminky.urs.cz/item/CS_URS_2024_02/564871111"/>
    <hyperlink ref="F250" r:id="rId49" display="https://podminky.urs.cz/item/CS_URS_2024_02/565155121"/>
    <hyperlink ref="F252" r:id="rId50" display="https://podminky.urs.cz/item/CS_URS_2024_02/569831111"/>
    <hyperlink ref="F254" r:id="rId51" display="https://podminky.urs.cz/item/CS_URS_2024_02/572340112"/>
    <hyperlink ref="F257" r:id="rId52" display="https://podminky.urs.cz/item/CS_URS_2024_02/573111111"/>
    <hyperlink ref="F259" r:id="rId53" display="https://podminky.urs.cz/item/CS_URS_2024_02/573211107"/>
    <hyperlink ref="F261" r:id="rId54" display="https://podminky.urs.cz/item/CS_URS_2024_02/577134121"/>
    <hyperlink ref="F264" r:id="rId55" display="https://podminky.urs.cz/item/CS_URS_2024_02/912211111.1"/>
    <hyperlink ref="F267" r:id="rId56" display="https://podminky.urs.cz/item/CS_URS_2024_02/916131213"/>
    <hyperlink ref="F272" r:id="rId57" display="https://podminky.urs.cz/item/CS_URS_2024_02/919732211"/>
    <hyperlink ref="F274" r:id="rId58" display="https://podminky.urs.cz/item/CS_URS_2024_02/919735113"/>
    <hyperlink ref="F276" r:id="rId59" display="https://podminky.urs.cz/item/CS_URS_2024_02/938902112"/>
    <hyperlink ref="F278" r:id="rId60" display="https://podminky.urs.cz/item/CS_URS_2024_02/977141132"/>
    <hyperlink ref="F282" r:id="rId61" display="https://podminky.urs.cz/item/CS_URS_2024_02/997013645"/>
    <hyperlink ref="F284" r:id="rId62" display="https://podminky.urs.cz/item/CS_URS_2024_02/997221551"/>
    <hyperlink ref="F288" r:id="rId63" display="https://podminky.urs.cz/item/CS_URS_2024_02/997221559"/>
    <hyperlink ref="F292" r:id="rId64" display="https://podminky.urs.cz/item/CS_URS_2024_02/997221873"/>
    <hyperlink ref="F295" r:id="rId65" display="https://podminky.urs.cz/item/CS_URS_2024_02/998225111"/>
    <hyperlink ref="F299" r:id="rId66" display="https://podminky.urs.cz/item/CS_URS_2024_02/711111002"/>
    <hyperlink ref="F304" r:id="rId67" display="https://podminky.urs.cz/item/CS_URS_2024_02/711141559"/>
    <hyperlink ref="F309" r:id="rId68" display="https://podminky.urs.cz/item/CS_URS_2024_02/711142559"/>
    <hyperlink ref="F315" r:id="rId69" display="https://podminky.urs.cz/item/CS_URS_2024_02/76423840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51" customWidth="1"/>
    <col min="2" max="2" width="1.667969" style="251" customWidth="1"/>
    <col min="3" max="4" width="5" style="251" customWidth="1"/>
    <col min="5" max="5" width="11.66016" style="251" customWidth="1"/>
    <col min="6" max="6" width="9.160156" style="251" customWidth="1"/>
    <col min="7" max="7" width="5" style="251" customWidth="1"/>
    <col min="8" max="8" width="77.83203" style="251" customWidth="1"/>
    <col min="9" max="10" width="20" style="251" customWidth="1"/>
    <col min="11" max="11" width="1.667969" style="251" customWidth="1"/>
  </cols>
  <sheetData>
    <row r="1" s="1" customFormat="1" ht="37.5" customHeight="1"/>
    <row r="2" s="1" customFormat="1" ht="7.5" customHeight="1">
      <c r="B2" s="252"/>
      <c r="C2" s="253"/>
      <c r="D2" s="253"/>
      <c r="E2" s="253"/>
      <c r="F2" s="253"/>
      <c r="G2" s="253"/>
      <c r="H2" s="253"/>
      <c r="I2" s="253"/>
      <c r="J2" s="253"/>
      <c r="K2" s="254"/>
    </row>
    <row r="3" s="14" customFormat="1" ht="45" customHeight="1">
      <c r="B3" s="255"/>
      <c r="C3" s="256" t="s">
        <v>760</v>
      </c>
      <c r="D3" s="256"/>
      <c r="E3" s="256"/>
      <c r="F3" s="256"/>
      <c r="G3" s="256"/>
      <c r="H3" s="256"/>
      <c r="I3" s="256"/>
      <c r="J3" s="256"/>
      <c r="K3" s="257"/>
    </row>
    <row r="4" s="1" customFormat="1" ht="25.5" customHeight="1">
      <c r="B4" s="258"/>
      <c r="C4" s="259" t="s">
        <v>761</v>
      </c>
      <c r="D4" s="259"/>
      <c r="E4" s="259"/>
      <c r="F4" s="259"/>
      <c r="G4" s="259"/>
      <c r="H4" s="259"/>
      <c r="I4" s="259"/>
      <c r="J4" s="259"/>
      <c r="K4" s="260"/>
    </row>
    <row r="5" s="1" customFormat="1" ht="5.25" customHeight="1">
      <c r="B5" s="258"/>
      <c r="C5" s="261"/>
      <c r="D5" s="261"/>
      <c r="E5" s="261"/>
      <c r="F5" s="261"/>
      <c r="G5" s="261"/>
      <c r="H5" s="261"/>
      <c r="I5" s="261"/>
      <c r="J5" s="261"/>
      <c r="K5" s="260"/>
    </row>
    <row r="6" s="1" customFormat="1" ht="15" customHeight="1">
      <c r="B6" s="258"/>
      <c r="C6" s="262" t="s">
        <v>762</v>
      </c>
      <c r="D6" s="262"/>
      <c r="E6" s="262"/>
      <c r="F6" s="262"/>
      <c r="G6" s="262"/>
      <c r="H6" s="262"/>
      <c r="I6" s="262"/>
      <c r="J6" s="262"/>
      <c r="K6" s="260"/>
    </row>
    <row r="7" s="1" customFormat="1" ht="15" customHeight="1">
      <c r="B7" s="263"/>
      <c r="C7" s="262" t="s">
        <v>763</v>
      </c>
      <c r="D7" s="262"/>
      <c r="E7" s="262"/>
      <c r="F7" s="262"/>
      <c r="G7" s="262"/>
      <c r="H7" s="262"/>
      <c r="I7" s="262"/>
      <c r="J7" s="262"/>
      <c r="K7" s="260"/>
    </row>
    <row r="8" s="1" customFormat="1" ht="12.75" customHeight="1">
      <c r="B8" s="263"/>
      <c r="C8" s="262"/>
      <c r="D8" s="262"/>
      <c r="E8" s="262"/>
      <c r="F8" s="262"/>
      <c r="G8" s="262"/>
      <c r="H8" s="262"/>
      <c r="I8" s="262"/>
      <c r="J8" s="262"/>
      <c r="K8" s="260"/>
    </row>
    <row r="9" s="1" customFormat="1" ht="15" customHeight="1">
      <c r="B9" s="263"/>
      <c r="C9" s="262" t="s">
        <v>764</v>
      </c>
      <c r="D9" s="262"/>
      <c r="E9" s="262"/>
      <c r="F9" s="262"/>
      <c r="G9" s="262"/>
      <c r="H9" s="262"/>
      <c r="I9" s="262"/>
      <c r="J9" s="262"/>
      <c r="K9" s="260"/>
    </row>
    <row r="10" s="1" customFormat="1" ht="15" customHeight="1">
      <c r="B10" s="263"/>
      <c r="C10" s="262"/>
      <c r="D10" s="262" t="s">
        <v>765</v>
      </c>
      <c r="E10" s="262"/>
      <c r="F10" s="262"/>
      <c r="G10" s="262"/>
      <c r="H10" s="262"/>
      <c r="I10" s="262"/>
      <c r="J10" s="262"/>
      <c r="K10" s="260"/>
    </row>
    <row r="11" s="1" customFormat="1" ht="15" customHeight="1">
      <c r="B11" s="263"/>
      <c r="C11" s="264"/>
      <c r="D11" s="262" t="s">
        <v>766</v>
      </c>
      <c r="E11" s="262"/>
      <c r="F11" s="262"/>
      <c r="G11" s="262"/>
      <c r="H11" s="262"/>
      <c r="I11" s="262"/>
      <c r="J11" s="262"/>
      <c r="K11" s="260"/>
    </row>
    <row r="12" s="1" customFormat="1" ht="15" customHeight="1">
      <c r="B12" s="263"/>
      <c r="C12" s="264"/>
      <c r="D12" s="262"/>
      <c r="E12" s="262"/>
      <c r="F12" s="262"/>
      <c r="G12" s="262"/>
      <c r="H12" s="262"/>
      <c r="I12" s="262"/>
      <c r="J12" s="262"/>
      <c r="K12" s="260"/>
    </row>
    <row r="13" s="1" customFormat="1" ht="15" customHeight="1">
      <c r="B13" s="263"/>
      <c r="C13" s="264"/>
      <c r="D13" s="265" t="s">
        <v>767</v>
      </c>
      <c r="E13" s="262"/>
      <c r="F13" s="262"/>
      <c r="G13" s="262"/>
      <c r="H13" s="262"/>
      <c r="I13" s="262"/>
      <c r="J13" s="262"/>
      <c r="K13" s="260"/>
    </row>
    <row r="14" s="1" customFormat="1" ht="12.75" customHeight="1">
      <c r="B14" s="263"/>
      <c r="C14" s="264"/>
      <c r="D14" s="264"/>
      <c r="E14" s="264"/>
      <c r="F14" s="264"/>
      <c r="G14" s="264"/>
      <c r="H14" s="264"/>
      <c r="I14" s="264"/>
      <c r="J14" s="264"/>
      <c r="K14" s="260"/>
    </row>
    <row r="15" s="1" customFormat="1" ht="15" customHeight="1">
      <c r="B15" s="263"/>
      <c r="C15" s="264"/>
      <c r="D15" s="262" t="s">
        <v>768</v>
      </c>
      <c r="E15" s="262"/>
      <c r="F15" s="262"/>
      <c r="G15" s="262"/>
      <c r="H15" s="262"/>
      <c r="I15" s="262"/>
      <c r="J15" s="262"/>
      <c r="K15" s="260"/>
    </row>
    <row r="16" s="1" customFormat="1" ht="15" customHeight="1">
      <c r="B16" s="263"/>
      <c r="C16" s="264"/>
      <c r="D16" s="262" t="s">
        <v>769</v>
      </c>
      <c r="E16" s="262"/>
      <c r="F16" s="262"/>
      <c r="G16" s="262"/>
      <c r="H16" s="262"/>
      <c r="I16" s="262"/>
      <c r="J16" s="262"/>
      <c r="K16" s="260"/>
    </row>
    <row r="17" s="1" customFormat="1" ht="15" customHeight="1">
      <c r="B17" s="263"/>
      <c r="C17" s="264"/>
      <c r="D17" s="262" t="s">
        <v>770</v>
      </c>
      <c r="E17" s="262"/>
      <c r="F17" s="262"/>
      <c r="G17" s="262"/>
      <c r="H17" s="262"/>
      <c r="I17" s="262"/>
      <c r="J17" s="262"/>
      <c r="K17" s="260"/>
    </row>
    <row r="18" s="1" customFormat="1" ht="15" customHeight="1">
      <c r="B18" s="263"/>
      <c r="C18" s="264"/>
      <c r="D18" s="264"/>
      <c r="E18" s="266" t="s">
        <v>73</v>
      </c>
      <c r="F18" s="262" t="s">
        <v>771</v>
      </c>
      <c r="G18" s="262"/>
      <c r="H18" s="262"/>
      <c r="I18" s="262"/>
      <c r="J18" s="262"/>
      <c r="K18" s="260"/>
    </row>
    <row r="19" s="1" customFormat="1" ht="15" customHeight="1">
      <c r="B19" s="263"/>
      <c r="C19" s="264"/>
      <c r="D19" s="264"/>
      <c r="E19" s="266" t="s">
        <v>772</v>
      </c>
      <c r="F19" s="262" t="s">
        <v>773</v>
      </c>
      <c r="G19" s="262"/>
      <c r="H19" s="262"/>
      <c r="I19" s="262"/>
      <c r="J19" s="262"/>
      <c r="K19" s="260"/>
    </row>
    <row r="20" s="1" customFormat="1" ht="15" customHeight="1">
      <c r="B20" s="263"/>
      <c r="C20" s="264"/>
      <c r="D20" s="264"/>
      <c r="E20" s="266" t="s">
        <v>774</v>
      </c>
      <c r="F20" s="262" t="s">
        <v>775</v>
      </c>
      <c r="G20" s="262"/>
      <c r="H20" s="262"/>
      <c r="I20" s="262"/>
      <c r="J20" s="262"/>
      <c r="K20" s="260"/>
    </row>
    <row r="21" s="1" customFormat="1" ht="15" customHeight="1">
      <c r="B21" s="263"/>
      <c r="C21" s="264"/>
      <c r="D21" s="264"/>
      <c r="E21" s="266" t="s">
        <v>776</v>
      </c>
      <c r="F21" s="262" t="s">
        <v>777</v>
      </c>
      <c r="G21" s="262"/>
      <c r="H21" s="262"/>
      <c r="I21" s="262"/>
      <c r="J21" s="262"/>
      <c r="K21" s="260"/>
    </row>
    <row r="22" s="1" customFormat="1" ht="15" customHeight="1">
      <c r="B22" s="263"/>
      <c r="C22" s="264"/>
      <c r="D22" s="264"/>
      <c r="E22" s="266" t="s">
        <v>778</v>
      </c>
      <c r="F22" s="262" t="s">
        <v>779</v>
      </c>
      <c r="G22" s="262"/>
      <c r="H22" s="262"/>
      <c r="I22" s="262"/>
      <c r="J22" s="262"/>
      <c r="K22" s="260"/>
    </row>
    <row r="23" s="1" customFormat="1" ht="15" customHeight="1">
      <c r="B23" s="263"/>
      <c r="C23" s="264"/>
      <c r="D23" s="264"/>
      <c r="E23" s="266" t="s">
        <v>780</v>
      </c>
      <c r="F23" s="262" t="s">
        <v>781</v>
      </c>
      <c r="G23" s="262"/>
      <c r="H23" s="262"/>
      <c r="I23" s="262"/>
      <c r="J23" s="262"/>
      <c r="K23" s="260"/>
    </row>
    <row r="24" s="1" customFormat="1" ht="12.75" customHeight="1">
      <c r="B24" s="263"/>
      <c r="C24" s="264"/>
      <c r="D24" s="264"/>
      <c r="E24" s="264"/>
      <c r="F24" s="264"/>
      <c r="G24" s="264"/>
      <c r="H24" s="264"/>
      <c r="I24" s="264"/>
      <c r="J24" s="264"/>
      <c r="K24" s="260"/>
    </row>
    <row r="25" s="1" customFormat="1" ht="15" customHeight="1">
      <c r="B25" s="263"/>
      <c r="C25" s="262" t="s">
        <v>782</v>
      </c>
      <c r="D25" s="262"/>
      <c r="E25" s="262"/>
      <c r="F25" s="262"/>
      <c r="G25" s="262"/>
      <c r="H25" s="262"/>
      <c r="I25" s="262"/>
      <c r="J25" s="262"/>
      <c r="K25" s="260"/>
    </row>
    <row r="26" s="1" customFormat="1" ht="15" customHeight="1">
      <c r="B26" s="263"/>
      <c r="C26" s="262" t="s">
        <v>783</v>
      </c>
      <c r="D26" s="262"/>
      <c r="E26" s="262"/>
      <c r="F26" s="262"/>
      <c r="G26" s="262"/>
      <c r="H26" s="262"/>
      <c r="I26" s="262"/>
      <c r="J26" s="262"/>
      <c r="K26" s="260"/>
    </row>
    <row r="27" s="1" customFormat="1" ht="15" customHeight="1">
      <c r="B27" s="263"/>
      <c r="C27" s="262"/>
      <c r="D27" s="262" t="s">
        <v>784</v>
      </c>
      <c r="E27" s="262"/>
      <c r="F27" s="262"/>
      <c r="G27" s="262"/>
      <c r="H27" s="262"/>
      <c r="I27" s="262"/>
      <c r="J27" s="262"/>
      <c r="K27" s="260"/>
    </row>
    <row r="28" s="1" customFormat="1" ht="15" customHeight="1">
      <c r="B28" s="263"/>
      <c r="C28" s="264"/>
      <c r="D28" s="262" t="s">
        <v>785</v>
      </c>
      <c r="E28" s="262"/>
      <c r="F28" s="262"/>
      <c r="G28" s="262"/>
      <c r="H28" s="262"/>
      <c r="I28" s="262"/>
      <c r="J28" s="262"/>
      <c r="K28" s="260"/>
    </row>
    <row r="29" s="1" customFormat="1" ht="12.75" customHeight="1">
      <c r="B29" s="263"/>
      <c r="C29" s="264"/>
      <c r="D29" s="264"/>
      <c r="E29" s="264"/>
      <c r="F29" s="264"/>
      <c r="G29" s="264"/>
      <c r="H29" s="264"/>
      <c r="I29" s="264"/>
      <c r="J29" s="264"/>
      <c r="K29" s="260"/>
    </row>
    <row r="30" s="1" customFormat="1" ht="15" customHeight="1">
      <c r="B30" s="263"/>
      <c r="C30" s="264"/>
      <c r="D30" s="262" t="s">
        <v>786</v>
      </c>
      <c r="E30" s="262"/>
      <c r="F30" s="262"/>
      <c r="G30" s="262"/>
      <c r="H30" s="262"/>
      <c r="I30" s="262"/>
      <c r="J30" s="262"/>
      <c r="K30" s="260"/>
    </row>
    <row r="31" s="1" customFormat="1" ht="15" customHeight="1">
      <c r="B31" s="263"/>
      <c r="C31" s="264"/>
      <c r="D31" s="262" t="s">
        <v>787</v>
      </c>
      <c r="E31" s="262"/>
      <c r="F31" s="262"/>
      <c r="G31" s="262"/>
      <c r="H31" s="262"/>
      <c r="I31" s="262"/>
      <c r="J31" s="262"/>
      <c r="K31" s="260"/>
    </row>
    <row r="32" s="1" customFormat="1" ht="12.75" customHeight="1">
      <c r="B32" s="263"/>
      <c r="C32" s="264"/>
      <c r="D32" s="264"/>
      <c r="E32" s="264"/>
      <c r="F32" s="264"/>
      <c r="G32" s="264"/>
      <c r="H32" s="264"/>
      <c r="I32" s="264"/>
      <c r="J32" s="264"/>
      <c r="K32" s="260"/>
    </row>
    <row r="33" s="1" customFormat="1" ht="15" customHeight="1">
      <c r="B33" s="263"/>
      <c r="C33" s="264"/>
      <c r="D33" s="262" t="s">
        <v>788</v>
      </c>
      <c r="E33" s="262"/>
      <c r="F33" s="262"/>
      <c r="G33" s="262"/>
      <c r="H33" s="262"/>
      <c r="I33" s="262"/>
      <c r="J33" s="262"/>
      <c r="K33" s="260"/>
    </row>
    <row r="34" s="1" customFormat="1" ht="15" customHeight="1">
      <c r="B34" s="263"/>
      <c r="C34" s="264"/>
      <c r="D34" s="262" t="s">
        <v>789</v>
      </c>
      <c r="E34" s="262"/>
      <c r="F34" s="262"/>
      <c r="G34" s="262"/>
      <c r="H34" s="262"/>
      <c r="I34" s="262"/>
      <c r="J34" s="262"/>
      <c r="K34" s="260"/>
    </row>
    <row r="35" s="1" customFormat="1" ht="15" customHeight="1">
      <c r="B35" s="263"/>
      <c r="C35" s="264"/>
      <c r="D35" s="262" t="s">
        <v>790</v>
      </c>
      <c r="E35" s="262"/>
      <c r="F35" s="262"/>
      <c r="G35" s="262"/>
      <c r="H35" s="262"/>
      <c r="I35" s="262"/>
      <c r="J35" s="262"/>
      <c r="K35" s="260"/>
    </row>
    <row r="36" s="1" customFormat="1" ht="15" customHeight="1">
      <c r="B36" s="263"/>
      <c r="C36" s="264"/>
      <c r="D36" s="262"/>
      <c r="E36" s="265" t="s">
        <v>93</v>
      </c>
      <c r="F36" s="262"/>
      <c r="G36" s="262" t="s">
        <v>791</v>
      </c>
      <c r="H36" s="262"/>
      <c r="I36" s="262"/>
      <c r="J36" s="262"/>
      <c r="K36" s="260"/>
    </row>
    <row r="37" s="1" customFormat="1" ht="30.75" customHeight="1">
      <c r="B37" s="263"/>
      <c r="C37" s="264"/>
      <c r="D37" s="262"/>
      <c r="E37" s="265" t="s">
        <v>792</v>
      </c>
      <c r="F37" s="262"/>
      <c r="G37" s="262" t="s">
        <v>793</v>
      </c>
      <c r="H37" s="262"/>
      <c r="I37" s="262"/>
      <c r="J37" s="262"/>
      <c r="K37" s="260"/>
    </row>
    <row r="38" s="1" customFormat="1" ht="15" customHeight="1">
      <c r="B38" s="263"/>
      <c r="C38" s="264"/>
      <c r="D38" s="262"/>
      <c r="E38" s="265" t="s">
        <v>50</v>
      </c>
      <c r="F38" s="262"/>
      <c r="G38" s="262" t="s">
        <v>794</v>
      </c>
      <c r="H38" s="262"/>
      <c r="I38" s="262"/>
      <c r="J38" s="262"/>
      <c r="K38" s="260"/>
    </row>
    <row r="39" s="1" customFormat="1" ht="15" customHeight="1">
      <c r="B39" s="263"/>
      <c r="C39" s="264"/>
      <c r="D39" s="262"/>
      <c r="E39" s="265" t="s">
        <v>51</v>
      </c>
      <c r="F39" s="262"/>
      <c r="G39" s="262" t="s">
        <v>795</v>
      </c>
      <c r="H39" s="262"/>
      <c r="I39" s="262"/>
      <c r="J39" s="262"/>
      <c r="K39" s="260"/>
    </row>
    <row r="40" s="1" customFormat="1" ht="15" customHeight="1">
      <c r="B40" s="263"/>
      <c r="C40" s="264"/>
      <c r="D40" s="262"/>
      <c r="E40" s="265" t="s">
        <v>94</v>
      </c>
      <c r="F40" s="262"/>
      <c r="G40" s="262" t="s">
        <v>796</v>
      </c>
      <c r="H40" s="262"/>
      <c r="I40" s="262"/>
      <c r="J40" s="262"/>
      <c r="K40" s="260"/>
    </row>
    <row r="41" s="1" customFormat="1" ht="15" customHeight="1">
      <c r="B41" s="263"/>
      <c r="C41" s="264"/>
      <c r="D41" s="262"/>
      <c r="E41" s="265" t="s">
        <v>95</v>
      </c>
      <c r="F41" s="262"/>
      <c r="G41" s="262" t="s">
        <v>797</v>
      </c>
      <c r="H41" s="262"/>
      <c r="I41" s="262"/>
      <c r="J41" s="262"/>
      <c r="K41" s="260"/>
    </row>
    <row r="42" s="1" customFormat="1" ht="15" customHeight="1">
      <c r="B42" s="263"/>
      <c r="C42" s="264"/>
      <c r="D42" s="262"/>
      <c r="E42" s="265" t="s">
        <v>798</v>
      </c>
      <c r="F42" s="262"/>
      <c r="G42" s="262" t="s">
        <v>799</v>
      </c>
      <c r="H42" s="262"/>
      <c r="I42" s="262"/>
      <c r="J42" s="262"/>
      <c r="K42" s="260"/>
    </row>
    <row r="43" s="1" customFormat="1" ht="15" customHeight="1">
      <c r="B43" s="263"/>
      <c r="C43" s="264"/>
      <c r="D43" s="262"/>
      <c r="E43" s="265"/>
      <c r="F43" s="262"/>
      <c r="G43" s="262" t="s">
        <v>800</v>
      </c>
      <c r="H43" s="262"/>
      <c r="I43" s="262"/>
      <c r="J43" s="262"/>
      <c r="K43" s="260"/>
    </row>
    <row r="44" s="1" customFormat="1" ht="15" customHeight="1">
      <c r="B44" s="263"/>
      <c r="C44" s="264"/>
      <c r="D44" s="262"/>
      <c r="E44" s="265" t="s">
        <v>801</v>
      </c>
      <c r="F44" s="262"/>
      <c r="G44" s="262" t="s">
        <v>802</v>
      </c>
      <c r="H44" s="262"/>
      <c r="I44" s="262"/>
      <c r="J44" s="262"/>
      <c r="K44" s="260"/>
    </row>
    <row r="45" s="1" customFormat="1" ht="15" customHeight="1">
      <c r="B45" s="263"/>
      <c r="C45" s="264"/>
      <c r="D45" s="262"/>
      <c r="E45" s="265" t="s">
        <v>97</v>
      </c>
      <c r="F45" s="262"/>
      <c r="G45" s="262" t="s">
        <v>803</v>
      </c>
      <c r="H45" s="262"/>
      <c r="I45" s="262"/>
      <c r="J45" s="262"/>
      <c r="K45" s="260"/>
    </row>
    <row r="46" s="1" customFormat="1" ht="12.75" customHeight="1">
      <c r="B46" s="263"/>
      <c r="C46" s="264"/>
      <c r="D46" s="262"/>
      <c r="E46" s="262"/>
      <c r="F46" s="262"/>
      <c r="G46" s="262"/>
      <c r="H46" s="262"/>
      <c r="I46" s="262"/>
      <c r="J46" s="262"/>
      <c r="K46" s="260"/>
    </row>
    <row r="47" s="1" customFormat="1" ht="15" customHeight="1">
      <c r="B47" s="263"/>
      <c r="C47" s="264"/>
      <c r="D47" s="262" t="s">
        <v>804</v>
      </c>
      <c r="E47" s="262"/>
      <c r="F47" s="262"/>
      <c r="G47" s="262"/>
      <c r="H47" s="262"/>
      <c r="I47" s="262"/>
      <c r="J47" s="262"/>
      <c r="K47" s="260"/>
    </row>
    <row r="48" s="1" customFormat="1" ht="15" customHeight="1">
      <c r="B48" s="263"/>
      <c r="C48" s="264"/>
      <c r="D48" s="264"/>
      <c r="E48" s="262" t="s">
        <v>805</v>
      </c>
      <c r="F48" s="262"/>
      <c r="G48" s="262"/>
      <c r="H48" s="262"/>
      <c r="I48" s="262"/>
      <c r="J48" s="262"/>
      <c r="K48" s="260"/>
    </row>
    <row r="49" s="1" customFormat="1" ht="15" customHeight="1">
      <c r="B49" s="263"/>
      <c r="C49" s="264"/>
      <c r="D49" s="264"/>
      <c r="E49" s="262" t="s">
        <v>806</v>
      </c>
      <c r="F49" s="262"/>
      <c r="G49" s="262"/>
      <c r="H49" s="262"/>
      <c r="I49" s="262"/>
      <c r="J49" s="262"/>
      <c r="K49" s="260"/>
    </row>
    <row r="50" s="1" customFormat="1" ht="15" customHeight="1">
      <c r="B50" s="263"/>
      <c r="C50" s="264"/>
      <c r="D50" s="264"/>
      <c r="E50" s="262" t="s">
        <v>807</v>
      </c>
      <c r="F50" s="262"/>
      <c r="G50" s="262"/>
      <c r="H50" s="262"/>
      <c r="I50" s="262"/>
      <c r="J50" s="262"/>
      <c r="K50" s="260"/>
    </row>
    <row r="51" s="1" customFormat="1" ht="15" customHeight="1">
      <c r="B51" s="263"/>
      <c r="C51" s="264"/>
      <c r="D51" s="262" t="s">
        <v>808</v>
      </c>
      <c r="E51" s="262"/>
      <c r="F51" s="262"/>
      <c r="G51" s="262"/>
      <c r="H51" s="262"/>
      <c r="I51" s="262"/>
      <c r="J51" s="262"/>
      <c r="K51" s="260"/>
    </row>
    <row r="52" s="1" customFormat="1" ht="25.5" customHeight="1">
      <c r="B52" s="258"/>
      <c r="C52" s="259" t="s">
        <v>809</v>
      </c>
      <c r="D52" s="259"/>
      <c r="E52" s="259"/>
      <c r="F52" s="259"/>
      <c r="G52" s="259"/>
      <c r="H52" s="259"/>
      <c r="I52" s="259"/>
      <c r="J52" s="259"/>
      <c r="K52" s="260"/>
    </row>
    <row r="53" s="1" customFormat="1" ht="5.25" customHeight="1">
      <c r="B53" s="258"/>
      <c r="C53" s="261"/>
      <c r="D53" s="261"/>
      <c r="E53" s="261"/>
      <c r="F53" s="261"/>
      <c r="G53" s="261"/>
      <c r="H53" s="261"/>
      <c r="I53" s="261"/>
      <c r="J53" s="261"/>
      <c r="K53" s="260"/>
    </row>
    <row r="54" s="1" customFormat="1" ht="15" customHeight="1">
      <c r="B54" s="258"/>
      <c r="C54" s="262" t="s">
        <v>810</v>
      </c>
      <c r="D54" s="262"/>
      <c r="E54" s="262"/>
      <c r="F54" s="262"/>
      <c r="G54" s="262"/>
      <c r="H54" s="262"/>
      <c r="I54" s="262"/>
      <c r="J54" s="262"/>
      <c r="K54" s="260"/>
    </row>
    <row r="55" s="1" customFormat="1" ht="15" customHeight="1">
      <c r="B55" s="258"/>
      <c r="C55" s="262" t="s">
        <v>811</v>
      </c>
      <c r="D55" s="262"/>
      <c r="E55" s="262"/>
      <c r="F55" s="262"/>
      <c r="G55" s="262"/>
      <c r="H55" s="262"/>
      <c r="I55" s="262"/>
      <c r="J55" s="262"/>
      <c r="K55" s="260"/>
    </row>
    <row r="56" s="1" customFormat="1" ht="12.75" customHeight="1">
      <c r="B56" s="258"/>
      <c r="C56" s="262"/>
      <c r="D56" s="262"/>
      <c r="E56" s="262"/>
      <c r="F56" s="262"/>
      <c r="G56" s="262"/>
      <c r="H56" s="262"/>
      <c r="I56" s="262"/>
      <c r="J56" s="262"/>
      <c r="K56" s="260"/>
    </row>
    <row r="57" s="1" customFormat="1" ht="15" customHeight="1">
      <c r="B57" s="258"/>
      <c r="C57" s="262" t="s">
        <v>812</v>
      </c>
      <c r="D57" s="262"/>
      <c r="E57" s="262"/>
      <c r="F57" s="262"/>
      <c r="G57" s="262"/>
      <c r="H57" s="262"/>
      <c r="I57" s="262"/>
      <c r="J57" s="262"/>
      <c r="K57" s="260"/>
    </row>
    <row r="58" s="1" customFormat="1" ht="15" customHeight="1">
      <c r="B58" s="258"/>
      <c r="C58" s="264"/>
      <c r="D58" s="262" t="s">
        <v>813</v>
      </c>
      <c r="E58" s="262"/>
      <c r="F58" s="262"/>
      <c r="G58" s="262"/>
      <c r="H58" s="262"/>
      <c r="I58" s="262"/>
      <c r="J58" s="262"/>
      <c r="K58" s="260"/>
    </row>
    <row r="59" s="1" customFormat="1" ht="15" customHeight="1">
      <c r="B59" s="258"/>
      <c r="C59" s="264"/>
      <c r="D59" s="262" t="s">
        <v>814</v>
      </c>
      <c r="E59" s="262"/>
      <c r="F59" s="262"/>
      <c r="G59" s="262"/>
      <c r="H59" s="262"/>
      <c r="I59" s="262"/>
      <c r="J59" s="262"/>
      <c r="K59" s="260"/>
    </row>
    <row r="60" s="1" customFormat="1" ht="15" customHeight="1">
      <c r="B60" s="258"/>
      <c r="C60" s="264"/>
      <c r="D60" s="262" t="s">
        <v>815</v>
      </c>
      <c r="E60" s="262"/>
      <c r="F60" s="262"/>
      <c r="G60" s="262"/>
      <c r="H60" s="262"/>
      <c r="I60" s="262"/>
      <c r="J60" s="262"/>
      <c r="K60" s="260"/>
    </row>
    <row r="61" s="1" customFormat="1" ht="15" customHeight="1">
      <c r="B61" s="258"/>
      <c r="C61" s="264"/>
      <c r="D61" s="262" t="s">
        <v>816</v>
      </c>
      <c r="E61" s="262"/>
      <c r="F61" s="262"/>
      <c r="G61" s="262"/>
      <c r="H61" s="262"/>
      <c r="I61" s="262"/>
      <c r="J61" s="262"/>
      <c r="K61" s="260"/>
    </row>
    <row r="62" s="1" customFormat="1" ht="15" customHeight="1">
      <c r="B62" s="258"/>
      <c r="C62" s="264"/>
      <c r="D62" s="267" t="s">
        <v>817</v>
      </c>
      <c r="E62" s="267"/>
      <c r="F62" s="267"/>
      <c r="G62" s="267"/>
      <c r="H62" s="267"/>
      <c r="I62" s="267"/>
      <c r="J62" s="267"/>
      <c r="K62" s="260"/>
    </row>
    <row r="63" s="1" customFormat="1" ht="15" customHeight="1">
      <c r="B63" s="258"/>
      <c r="C63" s="264"/>
      <c r="D63" s="262" t="s">
        <v>818</v>
      </c>
      <c r="E63" s="262"/>
      <c r="F63" s="262"/>
      <c r="G63" s="262"/>
      <c r="H63" s="262"/>
      <c r="I63" s="262"/>
      <c r="J63" s="262"/>
      <c r="K63" s="260"/>
    </row>
    <row r="64" s="1" customFormat="1" ht="12.75" customHeight="1">
      <c r="B64" s="258"/>
      <c r="C64" s="264"/>
      <c r="D64" s="264"/>
      <c r="E64" s="268"/>
      <c r="F64" s="264"/>
      <c r="G64" s="264"/>
      <c r="H64" s="264"/>
      <c r="I64" s="264"/>
      <c r="J64" s="264"/>
      <c r="K64" s="260"/>
    </row>
    <row r="65" s="1" customFormat="1" ht="15" customHeight="1">
      <c r="B65" s="258"/>
      <c r="C65" s="264"/>
      <c r="D65" s="262" t="s">
        <v>819</v>
      </c>
      <c r="E65" s="262"/>
      <c r="F65" s="262"/>
      <c r="G65" s="262"/>
      <c r="H65" s="262"/>
      <c r="I65" s="262"/>
      <c r="J65" s="262"/>
      <c r="K65" s="260"/>
    </row>
    <row r="66" s="1" customFormat="1" ht="15" customHeight="1">
      <c r="B66" s="258"/>
      <c r="C66" s="264"/>
      <c r="D66" s="267" t="s">
        <v>820</v>
      </c>
      <c r="E66" s="267"/>
      <c r="F66" s="267"/>
      <c r="G66" s="267"/>
      <c r="H66" s="267"/>
      <c r="I66" s="267"/>
      <c r="J66" s="267"/>
      <c r="K66" s="260"/>
    </row>
    <row r="67" s="1" customFormat="1" ht="15" customHeight="1">
      <c r="B67" s="258"/>
      <c r="C67" s="264"/>
      <c r="D67" s="262" t="s">
        <v>821</v>
      </c>
      <c r="E67" s="262"/>
      <c r="F67" s="262"/>
      <c r="G67" s="262"/>
      <c r="H67" s="262"/>
      <c r="I67" s="262"/>
      <c r="J67" s="262"/>
      <c r="K67" s="260"/>
    </row>
    <row r="68" s="1" customFormat="1" ht="15" customHeight="1">
      <c r="B68" s="258"/>
      <c r="C68" s="264"/>
      <c r="D68" s="262" t="s">
        <v>822</v>
      </c>
      <c r="E68" s="262"/>
      <c r="F68" s="262"/>
      <c r="G68" s="262"/>
      <c r="H68" s="262"/>
      <c r="I68" s="262"/>
      <c r="J68" s="262"/>
      <c r="K68" s="260"/>
    </row>
    <row r="69" s="1" customFormat="1" ht="15" customHeight="1">
      <c r="B69" s="258"/>
      <c r="C69" s="264"/>
      <c r="D69" s="262" t="s">
        <v>823</v>
      </c>
      <c r="E69" s="262"/>
      <c r="F69" s="262"/>
      <c r="G69" s="262"/>
      <c r="H69" s="262"/>
      <c r="I69" s="262"/>
      <c r="J69" s="262"/>
      <c r="K69" s="260"/>
    </row>
    <row r="70" s="1" customFormat="1" ht="15" customHeight="1">
      <c r="B70" s="258"/>
      <c r="C70" s="264"/>
      <c r="D70" s="262" t="s">
        <v>824</v>
      </c>
      <c r="E70" s="262"/>
      <c r="F70" s="262"/>
      <c r="G70" s="262"/>
      <c r="H70" s="262"/>
      <c r="I70" s="262"/>
      <c r="J70" s="262"/>
      <c r="K70" s="260"/>
    </row>
    <row r="71" s="1" customFormat="1" ht="12.75" customHeight="1">
      <c r="B71" s="269"/>
      <c r="C71" s="270"/>
      <c r="D71" s="270"/>
      <c r="E71" s="270"/>
      <c r="F71" s="270"/>
      <c r="G71" s="270"/>
      <c r="H71" s="270"/>
      <c r="I71" s="270"/>
      <c r="J71" s="270"/>
      <c r="K71" s="271"/>
    </row>
    <row r="72" s="1" customFormat="1" ht="18.75" customHeight="1">
      <c r="B72" s="272"/>
      <c r="C72" s="272"/>
      <c r="D72" s="272"/>
      <c r="E72" s="272"/>
      <c r="F72" s="272"/>
      <c r="G72" s="272"/>
      <c r="H72" s="272"/>
      <c r="I72" s="272"/>
      <c r="J72" s="272"/>
      <c r="K72" s="273"/>
    </row>
    <row r="73" s="1" customFormat="1" ht="18.75" customHeight="1">
      <c r="B73" s="273"/>
      <c r="C73" s="273"/>
      <c r="D73" s="273"/>
      <c r="E73" s="273"/>
      <c r="F73" s="273"/>
      <c r="G73" s="273"/>
      <c r="H73" s="273"/>
      <c r="I73" s="273"/>
      <c r="J73" s="273"/>
      <c r="K73" s="273"/>
    </row>
    <row r="74" s="1" customFormat="1" ht="7.5" customHeight="1">
      <c r="B74" s="274"/>
      <c r="C74" s="275"/>
      <c r="D74" s="275"/>
      <c r="E74" s="275"/>
      <c r="F74" s="275"/>
      <c r="G74" s="275"/>
      <c r="H74" s="275"/>
      <c r="I74" s="275"/>
      <c r="J74" s="275"/>
      <c r="K74" s="276"/>
    </row>
    <row r="75" s="1" customFormat="1" ht="45" customHeight="1">
      <c r="B75" s="277"/>
      <c r="C75" s="278" t="s">
        <v>825</v>
      </c>
      <c r="D75" s="278"/>
      <c r="E75" s="278"/>
      <c r="F75" s="278"/>
      <c r="G75" s="278"/>
      <c r="H75" s="278"/>
      <c r="I75" s="278"/>
      <c r="J75" s="278"/>
      <c r="K75" s="279"/>
    </row>
    <row r="76" s="1" customFormat="1" ht="17.25" customHeight="1">
      <c r="B76" s="277"/>
      <c r="C76" s="280" t="s">
        <v>826</v>
      </c>
      <c r="D76" s="280"/>
      <c r="E76" s="280"/>
      <c r="F76" s="280" t="s">
        <v>827</v>
      </c>
      <c r="G76" s="281"/>
      <c r="H76" s="280" t="s">
        <v>51</v>
      </c>
      <c r="I76" s="280" t="s">
        <v>54</v>
      </c>
      <c r="J76" s="280" t="s">
        <v>828</v>
      </c>
      <c r="K76" s="279"/>
    </row>
    <row r="77" s="1" customFormat="1" ht="17.25" customHeight="1">
      <c r="B77" s="277"/>
      <c r="C77" s="282" t="s">
        <v>829</v>
      </c>
      <c r="D77" s="282"/>
      <c r="E77" s="282"/>
      <c r="F77" s="283" t="s">
        <v>830</v>
      </c>
      <c r="G77" s="284"/>
      <c r="H77" s="282"/>
      <c r="I77" s="282"/>
      <c r="J77" s="282" t="s">
        <v>831</v>
      </c>
      <c r="K77" s="279"/>
    </row>
    <row r="78" s="1" customFormat="1" ht="5.25" customHeight="1">
      <c r="B78" s="277"/>
      <c r="C78" s="285"/>
      <c r="D78" s="285"/>
      <c r="E78" s="285"/>
      <c r="F78" s="285"/>
      <c r="G78" s="286"/>
      <c r="H78" s="285"/>
      <c r="I78" s="285"/>
      <c r="J78" s="285"/>
      <c r="K78" s="279"/>
    </row>
    <row r="79" s="1" customFormat="1" ht="15" customHeight="1">
      <c r="B79" s="277"/>
      <c r="C79" s="265" t="s">
        <v>50</v>
      </c>
      <c r="D79" s="287"/>
      <c r="E79" s="287"/>
      <c r="F79" s="288" t="s">
        <v>832</v>
      </c>
      <c r="G79" s="289"/>
      <c r="H79" s="265" t="s">
        <v>833</v>
      </c>
      <c r="I79" s="265" t="s">
        <v>834</v>
      </c>
      <c r="J79" s="265">
        <v>20</v>
      </c>
      <c r="K79" s="279"/>
    </row>
    <row r="80" s="1" customFormat="1" ht="15" customHeight="1">
      <c r="B80" s="277"/>
      <c r="C80" s="265" t="s">
        <v>835</v>
      </c>
      <c r="D80" s="265"/>
      <c r="E80" s="265"/>
      <c r="F80" s="288" t="s">
        <v>832</v>
      </c>
      <c r="G80" s="289"/>
      <c r="H80" s="265" t="s">
        <v>836</v>
      </c>
      <c r="I80" s="265" t="s">
        <v>834</v>
      </c>
      <c r="J80" s="265">
        <v>120</v>
      </c>
      <c r="K80" s="279"/>
    </row>
    <row r="81" s="1" customFormat="1" ht="15" customHeight="1">
      <c r="B81" s="290"/>
      <c r="C81" s="265" t="s">
        <v>837</v>
      </c>
      <c r="D81" s="265"/>
      <c r="E81" s="265"/>
      <c r="F81" s="288" t="s">
        <v>838</v>
      </c>
      <c r="G81" s="289"/>
      <c r="H81" s="265" t="s">
        <v>839</v>
      </c>
      <c r="I81" s="265" t="s">
        <v>834</v>
      </c>
      <c r="J81" s="265">
        <v>50</v>
      </c>
      <c r="K81" s="279"/>
    </row>
    <row r="82" s="1" customFormat="1" ht="15" customHeight="1">
      <c r="B82" s="290"/>
      <c r="C82" s="265" t="s">
        <v>840</v>
      </c>
      <c r="D82" s="265"/>
      <c r="E82" s="265"/>
      <c r="F82" s="288" t="s">
        <v>832</v>
      </c>
      <c r="G82" s="289"/>
      <c r="H82" s="265" t="s">
        <v>841</v>
      </c>
      <c r="I82" s="265" t="s">
        <v>842</v>
      </c>
      <c r="J82" s="265"/>
      <c r="K82" s="279"/>
    </row>
    <row r="83" s="1" customFormat="1" ht="15" customHeight="1">
      <c r="B83" s="290"/>
      <c r="C83" s="291" t="s">
        <v>843</v>
      </c>
      <c r="D83" s="291"/>
      <c r="E83" s="291"/>
      <c r="F83" s="292" t="s">
        <v>838</v>
      </c>
      <c r="G83" s="291"/>
      <c r="H83" s="291" t="s">
        <v>844</v>
      </c>
      <c r="I83" s="291" t="s">
        <v>834</v>
      </c>
      <c r="J83" s="291">
        <v>15</v>
      </c>
      <c r="K83" s="279"/>
    </row>
    <row r="84" s="1" customFormat="1" ht="15" customHeight="1">
      <c r="B84" s="290"/>
      <c r="C84" s="291" t="s">
        <v>845</v>
      </c>
      <c r="D84" s="291"/>
      <c r="E84" s="291"/>
      <c r="F84" s="292" t="s">
        <v>838</v>
      </c>
      <c r="G84" s="291"/>
      <c r="H84" s="291" t="s">
        <v>846</v>
      </c>
      <c r="I84" s="291" t="s">
        <v>834</v>
      </c>
      <c r="J84" s="291">
        <v>15</v>
      </c>
      <c r="K84" s="279"/>
    </row>
    <row r="85" s="1" customFormat="1" ht="15" customHeight="1">
      <c r="B85" s="290"/>
      <c r="C85" s="291" t="s">
        <v>847</v>
      </c>
      <c r="D85" s="291"/>
      <c r="E85" s="291"/>
      <c r="F85" s="292" t="s">
        <v>838</v>
      </c>
      <c r="G85" s="291"/>
      <c r="H85" s="291" t="s">
        <v>848</v>
      </c>
      <c r="I85" s="291" t="s">
        <v>834</v>
      </c>
      <c r="J85" s="291">
        <v>20</v>
      </c>
      <c r="K85" s="279"/>
    </row>
    <row r="86" s="1" customFormat="1" ht="15" customHeight="1">
      <c r="B86" s="290"/>
      <c r="C86" s="291" t="s">
        <v>849</v>
      </c>
      <c r="D86" s="291"/>
      <c r="E86" s="291"/>
      <c r="F86" s="292" t="s">
        <v>838</v>
      </c>
      <c r="G86" s="291"/>
      <c r="H86" s="291" t="s">
        <v>850</v>
      </c>
      <c r="I86" s="291" t="s">
        <v>834</v>
      </c>
      <c r="J86" s="291">
        <v>20</v>
      </c>
      <c r="K86" s="279"/>
    </row>
    <row r="87" s="1" customFormat="1" ht="15" customHeight="1">
      <c r="B87" s="290"/>
      <c r="C87" s="265" t="s">
        <v>851</v>
      </c>
      <c r="D87" s="265"/>
      <c r="E87" s="265"/>
      <c r="F87" s="288" t="s">
        <v>838</v>
      </c>
      <c r="G87" s="289"/>
      <c r="H87" s="265" t="s">
        <v>852</v>
      </c>
      <c r="I87" s="265" t="s">
        <v>834</v>
      </c>
      <c r="J87" s="265">
        <v>50</v>
      </c>
      <c r="K87" s="279"/>
    </row>
    <row r="88" s="1" customFormat="1" ht="15" customHeight="1">
      <c r="B88" s="290"/>
      <c r="C88" s="265" t="s">
        <v>853</v>
      </c>
      <c r="D88" s="265"/>
      <c r="E88" s="265"/>
      <c r="F88" s="288" t="s">
        <v>838</v>
      </c>
      <c r="G88" s="289"/>
      <c r="H88" s="265" t="s">
        <v>854</v>
      </c>
      <c r="I88" s="265" t="s">
        <v>834</v>
      </c>
      <c r="J88" s="265">
        <v>20</v>
      </c>
      <c r="K88" s="279"/>
    </row>
    <row r="89" s="1" customFormat="1" ht="15" customHeight="1">
      <c r="B89" s="290"/>
      <c r="C89" s="265" t="s">
        <v>855</v>
      </c>
      <c r="D89" s="265"/>
      <c r="E89" s="265"/>
      <c r="F89" s="288" t="s">
        <v>838</v>
      </c>
      <c r="G89" s="289"/>
      <c r="H89" s="265" t="s">
        <v>856</v>
      </c>
      <c r="I89" s="265" t="s">
        <v>834</v>
      </c>
      <c r="J89" s="265">
        <v>20</v>
      </c>
      <c r="K89" s="279"/>
    </row>
    <row r="90" s="1" customFormat="1" ht="15" customHeight="1">
      <c r="B90" s="290"/>
      <c r="C90" s="265" t="s">
        <v>857</v>
      </c>
      <c r="D90" s="265"/>
      <c r="E90" s="265"/>
      <c r="F90" s="288" t="s">
        <v>838</v>
      </c>
      <c r="G90" s="289"/>
      <c r="H90" s="265" t="s">
        <v>858</v>
      </c>
      <c r="I90" s="265" t="s">
        <v>834</v>
      </c>
      <c r="J90" s="265">
        <v>50</v>
      </c>
      <c r="K90" s="279"/>
    </row>
    <row r="91" s="1" customFormat="1" ht="15" customHeight="1">
      <c r="B91" s="290"/>
      <c r="C91" s="265" t="s">
        <v>859</v>
      </c>
      <c r="D91" s="265"/>
      <c r="E91" s="265"/>
      <c r="F91" s="288" t="s">
        <v>838</v>
      </c>
      <c r="G91" s="289"/>
      <c r="H91" s="265" t="s">
        <v>859</v>
      </c>
      <c r="I91" s="265" t="s">
        <v>834</v>
      </c>
      <c r="J91" s="265">
        <v>50</v>
      </c>
      <c r="K91" s="279"/>
    </row>
    <row r="92" s="1" customFormat="1" ht="15" customHeight="1">
      <c r="B92" s="290"/>
      <c r="C92" s="265" t="s">
        <v>860</v>
      </c>
      <c r="D92" s="265"/>
      <c r="E92" s="265"/>
      <c r="F92" s="288" t="s">
        <v>838</v>
      </c>
      <c r="G92" s="289"/>
      <c r="H92" s="265" t="s">
        <v>861</v>
      </c>
      <c r="I92" s="265" t="s">
        <v>834</v>
      </c>
      <c r="J92" s="265">
        <v>255</v>
      </c>
      <c r="K92" s="279"/>
    </row>
    <row r="93" s="1" customFormat="1" ht="15" customHeight="1">
      <c r="B93" s="290"/>
      <c r="C93" s="265" t="s">
        <v>862</v>
      </c>
      <c r="D93" s="265"/>
      <c r="E93" s="265"/>
      <c r="F93" s="288" t="s">
        <v>832</v>
      </c>
      <c r="G93" s="289"/>
      <c r="H93" s="265" t="s">
        <v>863</v>
      </c>
      <c r="I93" s="265" t="s">
        <v>864</v>
      </c>
      <c r="J93" s="265"/>
      <c r="K93" s="279"/>
    </row>
    <row r="94" s="1" customFormat="1" ht="15" customHeight="1">
      <c r="B94" s="290"/>
      <c r="C94" s="265" t="s">
        <v>865</v>
      </c>
      <c r="D94" s="265"/>
      <c r="E94" s="265"/>
      <c r="F94" s="288" t="s">
        <v>832</v>
      </c>
      <c r="G94" s="289"/>
      <c r="H94" s="265" t="s">
        <v>866</v>
      </c>
      <c r="I94" s="265" t="s">
        <v>867</v>
      </c>
      <c r="J94" s="265"/>
      <c r="K94" s="279"/>
    </row>
    <row r="95" s="1" customFormat="1" ht="15" customHeight="1">
      <c r="B95" s="290"/>
      <c r="C95" s="265" t="s">
        <v>868</v>
      </c>
      <c r="D95" s="265"/>
      <c r="E95" s="265"/>
      <c r="F95" s="288" t="s">
        <v>832</v>
      </c>
      <c r="G95" s="289"/>
      <c r="H95" s="265" t="s">
        <v>868</v>
      </c>
      <c r="I95" s="265" t="s">
        <v>867</v>
      </c>
      <c r="J95" s="265"/>
      <c r="K95" s="279"/>
    </row>
    <row r="96" s="1" customFormat="1" ht="15" customHeight="1">
      <c r="B96" s="290"/>
      <c r="C96" s="265" t="s">
        <v>35</v>
      </c>
      <c r="D96" s="265"/>
      <c r="E96" s="265"/>
      <c r="F96" s="288" t="s">
        <v>832</v>
      </c>
      <c r="G96" s="289"/>
      <c r="H96" s="265" t="s">
        <v>869</v>
      </c>
      <c r="I96" s="265" t="s">
        <v>867</v>
      </c>
      <c r="J96" s="265"/>
      <c r="K96" s="279"/>
    </row>
    <row r="97" s="1" customFormat="1" ht="15" customHeight="1">
      <c r="B97" s="290"/>
      <c r="C97" s="265" t="s">
        <v>45</v>
      </c>
      <c r="D97" s="265"/>
      <c r="E97" s="265"/>
      <c r="F97" s="288" t="s">
        <v>832</v>
      </c>
      <c r="G97" s="289"/>
      <c r="H97" s="265" t="s">
        <v>870</v>
      </c>
      <c r="I97" s="265" t="s">
        <v>867</v>
      </c>
      <c r="J97" s="265"/>
      <c r="K97" s="279"/>
    </row>
    <row r="98" s="1" customFormat="1" ht="15" customHeight="1">
      <c r="B98" s="293"/>
      <c r="C98" s="294"/>
      <c r="D98" s="294"/>
      <c r="E98" s="294"/>
      <c r="F98" s="294"/>
      <c r="G98" s="294"/>
      <c r="H98" s="294"/>
      <c r="I98" s="294"/>
      <c r="J98" s="294"/>
      <c r="K98" s="295"/>
    </row>
    <row r="99" s="1" customFormat="1" ht="18.75" customHeight="1">
      <c r="B99" s="296"/>
      <c r="C99" s="297"/>
      <c r="D99" s="297"/>
      <c r="E99" s="297"/>
      <c r="F99" s="297"/>
      <c r="G99" s="297"/>
      <c r="H99" s="297"/>
      <c r="I99" s="297"/>
      <c r="J99" s="297"/>
      <c r="K99" s="296"/>
    </row>
    <row r="100" s="1" customFormat="1" ht="18.75" customHeight="1">
      <c r="B100" s="273"/>
      <c r="C100" s="273"/>
      <c r="D100" s="273"/>
      <c r="E100" s="273"/>
      <c r="F100" s="273"/>
      <c r="G100" s="273"/>
      <c r="H100" s="273"/>
      <c r="I100" s="273"/>
      <c r="J100" s="273"/>
      <c r="K100" s="273"/>
    </row>
    <row r="101" s="1" customFormat="1" ht="7.5" customHeight="1">
      <c r="B101" s="274"/>
      <c r="C101" s="275"/>
      <c r="D101" s="275"/>
      <c r="E101" s="275"/>
      <c r="F101" s="275"/>
      <c r="G101" s="275"/>
      <c r="H101" s="275"/>
      <c r="I101" s="275"/>
      <c r="J101" s="275"/>
      <c r="K101" s="276"/>
    </row>
    <row r="102" s="1" customFormat="1" ht="45" customHeight="1">
      <c r="B102" s="277"/>
      <c r="C102" s="278" t="s">
        <v>871</v>
      </c>
      <c r="D102" s="278"/>
      <c r="E102" s="278"/>
      <c r="F102" s="278"/>
      <c r="G102" s="278"/>
      <c r="H102" s="278"/>
      <c r="I102" s="278"/>
      <c r="J102" s="278"/>
      <c r="K102" s="279"/>
    </row>
    <row r="103" s="1" customFormat="1" ht="17.25" customHeight="1">
      <c r="B103" s="277"/>
      <c r="C103" s="280" t="s">
        <v>826</v>
      </c>
      <c r="D103" s="280"/>
      <c r="E103" s="280"/>
      <c r="F103" s="280" t="s">
        <v>827</v>
      </c>
      <c r="G103" s="281"/>
      <c r="H103" s="280" t="s">
        <v>51</v>
      </c>
      <c r="I103" s="280" t="s">
        <v>54</v>
      </c>
      <c r="J103" s="280" t="s">
        <v>828</v>
      </c>
      <c r="K103" s="279"/>
    </row>
    <row r="104" s="1" customFormat="1" ht="17.25" customHeight="1">
      <c r="B104" s="277"/>
      <c r="C104" s="282" t="s">
        <v>829</v>
      </c>
      <c r="D104" s="282"/>
      <c r="E104" s="282"/>
      <c r="F104" s="283" t="s">
        <v>830</v>
      </c>
      <c r="G104" s="284"/>
      <c r="H104" s="282"/>
      <c r="I104" s="282"/>
      <c r="J104" s="282" t="s">
        <v>831</v>
      </c>
      <c r="K104" s="279"/>
    </row>
    <row r="105" s="1" customFormat="1" ht="5.25" customHeight="1">
      <c r="B105" s="277"/>
      <c r="C105" s="280"/>
      <c r="D105" s="280"/>
      <c r="E105" s="280"/>
      <c r="F105" s="280"/>
      <c r="G105" s="298"/>
      <c r="H105" s="280"/>
      <c r="I105" s="280"/>
      <c r="J105" s="280"/>
      <c r="K105" s="279"/>
    </row>
    <row r="106" s="1" customFormat="1" ht="15" customHeight="1">
      <c r="B106" s="277"/>
      <c r="C106" s="265" t="s">
        <v>50</v>
      </c>
      <c r="D106" s="287"/>
      <c r="E106" s="287"/>
      <c r="F106" s="288" t="s">
        <v>832</v>
      </c>
      <c r="G106" s="265"/>
      <c r="H106" s="265" t="s">
        <v>872</v>
      </c>
      <c r="I106" s="265" t="s">
        <v>834</v>
      </c>
      <c r="J106" s="265">
        <v>20</v>
      </c>
      <c r="K106" s="279"/>
    </row>
    <row r="107" s="1" customFormat="1" ht="15" customHeight="1">
      <c r="B107" s="277"/>
      <c r="C107" s="265" t="s">
        <v>835</v>
      </c>
      <c r="D107" s="265"/>
      <c r="E107" s="265"/>
      <c r="F107" s="288" t="s">
        <v>832</v>
      </c>
      <c r="G107" s="265"/>
      <c r="H107" s="265" t="s">
        <v>872</v>
      </c>
      <c r="I107" s="265" t="s">
        <v>834</v>
      </c>
      <c r="J107" s="265">
        <v>120</v>
      </c>
      <c r="K107" s="279"/>
    </row>
    <row r="108" s="1" customFormat="1" ht="15" customHeight="1">
      <c r="B108" s="290"/>
      <c r="C108" s="265" t="s">
        <v>837</v>
      </c>
      <c r="D108" s="265"/>
      <c r="E108" s="265"/>
      <c r="F108" s="288" t="s">
        <v>838</v>
      </c>
      <c r="G108" s="265"/>
      <c r="H108" s="265" t="s">
        <v>872</v>
      </c>
      <c r="I108" s="265" t="s">
        <v>834</v>
      </c>
      <c r="J108" s="265">
        <v>50</v>
      </c>
      <c r="K108" s="279"/>
    </row>
    <row r="109" s="1" customFormat="1" ht="15" customHeight="1">
      <c r="B109" s="290"/>
      <c r="C109" s="265" t="s">
        <v>840</v>
      </c>
      <c r="D109" s="265"/>
      <c r="E109" s="265"/>
      <c r="F109" s="288" t="s">
        <v>832</v>
      </c>
      <c r="G109" s="265"/>
      <c r="H109" s="265" t="s">
        <v>872</v>
      </c>
      <c r="I109" s="265" t="s">
        <v>842</v>
      </c>
      <c r="J109" s="265"/>
      <c r="K109" s="279"/>
    </row>
    <row r="110" s="1" customFormat="1" ht="15" customHeight="1">
      <c r="B110" s="290"/>
      <c r="C110" s="265" t="s">
        <v>851</v>
      </c>
      <c r="D110" s="265"/>
      <c r="E110" s="265"/>
      <c r="F110" s="288" t="s">
        <v>838</v>
      </c>
      <c r="G110" s="265"/>
      <c r="H110" s="265" t="s">
        <v>872</v>
      </c>
      <c r="I110" s="265" t="s">
        <v>834</v>
      </c>
      <c r="J110" s="265">
        <v>50</v>
      </c>
      <c r="K110" s="279"/>
    </row>
    <row r="111" s="1" customFormat="1" ht="15" customHeight="1">
      <c r="B111" s="290"/>
      <c r="C111" s="265" t="s">
        <v>859</v>
      </c>
      <c r="D111" s="265"/>
      <c r="E111" s="265"/>
      <c r="F111" s="288" t="s">
        <v>838</v>
      </c>
      <c r="G111" s="265"/>
      <c r="H111" s="265" t="s">
        <v>872</v>
      </c>
      <c r="I111" s="265" t="s">
        <v>834</v>
      </c>
      <c r="J111" s="265">
        <v>50</v>
      </c>
      <c r="K111" s="279"/>
    </row>
    <row r="112" s="1" customFormat="1" ht="15" customHeight="1">
      <c r="B112" s="290"/>
      <c r="C112" s="265" t="s">
        <v>857</v>
      </c>
      <c r="D112" s="265"/>
      <c r="E112" s="265"/>
      <c r="F112" s="288" t="s">
        <v>838</v>
      </c>
      <c r="G112" s="265"/>
      <c r="H112" s="265" t="s">
        <v>872</v>
      </c>
      <c r="I112" s="265" t="s">
        <v>834</v>
      </c>
      <c r="J112" s="265">
        <v>50</v>
      </c>
      <c r="K112" s="279"/>
    </row>
    <row r="113" s="1" customFormat="1" ht="15" customHeight="1">
      <c r="B113" s="290"/>
      <c r="C113" s="265" t="s">
        <v>50</v>
      </c>
      <c r="D113" s="265"/>
      <c r="E113" s="265"/>
      <c r="F113" s="288" t="s">
        <v>832</v>
      </c>
      <c r="G113" s="265"/>
      <c r="H113" s="265" t="s">
        <v>873</v>
      </c>
      <c r="I113" s="265" t="s">
        <v>834</v>
      </c>
      <c r="J113" s="265">
        <v>20</v>
      </c>
      <c r="K113" s="279"/>
    </row>
    <row r="114" s="1" customFormat="1" ht="15" customHeight="1">
      <c r="B114" s="290"/>
      <c r="C114" s="265" t="s">
        <v>874</v>
      </c>
      <c r="D114" s="265"/>
      <c r="E114" s="265"/>
      <c r="F114" s="288" t="s">
        <v>832</v>
      </c>
      <c r="G114" s="265"/>
      <c r="H114" s="265" t="s">
        <v>875</v>
      </c>
      <c r="I114" s="265" t="s">
        <v>834</v>
      </c>
      <c r="J114" s="265">
        <v>120</v>
      </c>
      <c r="K114" s="279"/>
    </row>
    <row r="115" s="1" customFormat="1" ht="15" customHeight="1">
      <c r="B115" s="290"/>
      <c r="C115" s="265" t="s">
        <v>35</v>
      </c>
      <c r="D115" s="265"/>
      <c r="E115" s="265"/>
      <c r="F115" s="288" t="s">
        <v>832</v>
      </c>
      <c r="G115" s="265"/>
      <c r="H115" s="265" t="s">
        <v>876</v>
      </c>
      <c r="I115" s="265" t="s">
        <v>867</v>
      </c>
      <c r="J115" s="265"/>
      <c r="K115" s="279"/>
    </row>
    <row r="116" s="1" customFormat="1" ht="15" customHeight="1">
      <c r="B116" s="290"/>
      <c r="C116" s="265" t="s">
        <v>45</v>
      </c>
      <c r="D116" s="265"/>
      <c r="E116" s="265"/>
      <c r="F116" s="288" t="s">
        <v>832</v>
      </c>
      <c r="G116" s="265"/>
      <c r="H116" s="265" t="s">
        <v>877</v>
      </c>
      <c r="I116" s="265" t="s">
        <v>867</v>
      </c>
      <c r="J116" s="265"/>
      <c r="K116" s="279"/>
    </row>
    <row r="117" s="1" customFormat="1" ht="15" customHeight="1">
      <c r="B117" s="290"/>
      <c r="C117" s="265" t="s">
        <v>54</v>
      </c>
      <c r="D117" s="265"/>
      <c r="E117" s="265"/>
      <c r="F117" s="288" t="s">
        <v>832</v>
      </c>
      <c r="G117" s="265"/>
      <c r="H117" s="265" t="s">
        <v>878</v>
      </c>
      <c r="I117" s="265" t="s">
        <v>879</v>
      </c>
      <c r="J117" s="265"/>
      <c r="K117" s="279"/>
    </row>
    <row r="118" s="1" customFormat="1" ht="15" customHeight="1">
      <c r="B118" s="293"/>
      <c r="C118" s="299"/>
      <c r="D118" s="299"/>
      <c r="E118" s="299"/>
      <c r="F118" s="299"/>
      <c r="G118" s="299"/>
      <c r="H118" s="299"/>
      <c r="I118" s="299"/>
      <c r="J118" s="299"/>
      <c r="K118" s="295"/>
    </row>
    <row r="119" s="1" customFormat="1" ht="18.75" customHeight="1">
      <c r="B119" s="300"/>
      <c r="C119" s="301"/>
      <c r="D119" s="301"/>
      <c r="E119" s="301"/>
      <c r="F119" s="302"/>
      <c r="G119" s="301"/>
      <c r="H119" s="301"/>
      <c r="I119" s="301"/>
      <c r="J119" s="301"/>
      <c r="K119" s="300"/>
    </row>
    <row r="120" s="1" customFormat="1" ht="18.75" customHeight="1">
      <c r="B120" s="273"/>
      <c r="C120" s="273"/>
      <c r="D120" s="273"/>
      <c r="E120" s="273"/>
      <c r="F120" s="273"/>
      <c r="G120" s="273"/>
      <c r="H120" s="273"/>
      <c r="I120" s="273"/>
      <c r="J120" s="273"/>
      <c r="K120" s="273"/>
    </row>
    <row r="121" s="1" customFormat="1" ht="7.5" customHeight="1">
      <c r="B121" s="303"/>
      <c r="C121" s="304"/>
      <c r="D121" s="304"/>
      <c r="E121" s="304"/>
      <c r="F121" s="304"/>
      <c r="G121" s="304"/>
      <c r="H121" s="304"/>
      <c r="I121" s="304"/>
      <c r="J121" s="304"/>
      <c r="K121" s="305"/>
    </row>
    <row r="122" s="1" customFormat="1" ht="45" customHeight="1">
      <c r="B122" s="306"/>
      <c r="C122" s="256" t="s">
        <v>880</v>
      </c>
      <c r="D122" s="256"/>
      <c r="E122" s="256"/>
      <c r="F122" s="256"/>
      <c r="G122" s="256"/>
      <c r="H122" s="256"/>
      <c r="I122" s="256"/>
      <c r="J122" s="256"/>
      <c r="K122" s="307"/>
    </row>
    <row r="123" s="1" customFormat="1" ht="17.25" customHeight="1">
      <c r="B123" s="308"/>
      <c r="C123" s="280" t="s">
        <v>826</v>
      </c>
      <c r="D123" s="280"/>
      <c r="E123" s="280"/>
      <c r="F123" s="280" t="s">
        <v>827</v>
      </c>
      <c r="G123" s="281"/>
      <c r="H123" s="280" t="s">
        <v>51</v>
      </c>
      <c r="I123" s="280" t="s">
        <v>54</v>
      </c>
      <c r="J123" s="280" t="s">
        <v>828</v>
      </c>
      <c r="K123" s="309"/>
    </row>
    <row r="124" s="1" customFormat="1" ht="17.25" customHeight="1">
      <c r="B124" s="308"/>
      <c r="C124" s="282" t="s">
        <v>829</v>
      </c>
      <c r="D124" s="282"/>
      <c r="E124" s="282"/>
      <c r="F124" s="283" t="s">
        <v>830</v>
      </c>
      <c r="G124" s="284"/>
      <c r="H124" s="282"/>
      <c r="I124" s="282"/>
      <c r="J124" s="282" t="s">
        <v>831</v>
      </c>
      <c r="K124" s="309"/>
    </row>
    <row r="125" s="1" customFormat="1" ht="5.25" customHeight="1">
      <c r="B125" s="310"/>
      <c r="C125" s="285"/>
      <c r="D125" s="285"/>
      <c r="E125" s="285"/>
      <c r="F125" s="285"/>
      <c r="G125" s="311"/>
      <c r="H125" s="285"/>
      <c r="I125" s="285"/>
      <c r="J125" s="285"/>
      <c r="K125" s="312"/>
    </row>
    <row r="126" s="1" customFormat="1" ht="15" customHeight="1">
      <c r="B126" s="310"/>
      <c r="C126" s="265" t="s">
        <v>835</v>
      </c>
      <c r="D126" s="287"/>
      <c r="E126" s="287"/>
      <c r="F126" s="288" t="s">
        <v>832</v>
      </c>
      <c r="G126" s="265"/>
      <c r="H126" s="265" t="s">
        <v>872</v>
      </c>
      <c r="I126" s="265" t="s">
        <v>834</v>
      </c>
      <c r="J126" s="265">
        <v>120</v>
      </c>
      <c r="K126" s="313"/>
    </row>
    <row r="127" s="1" customFormat="1" ht="15" customHeight="1">
      <c r="B127" s="310"/>
      <c r="C127" s="265" t="s">
        <v>881</v>
      </c>
      <c r="D127" s="265"/>
      <c r="E127" s="265"/>
      <c r="F127" s="288" t="s">
        <v>832</v>
      </c>
      <c r="G127" s="265"/>
      <c r="H127" s="265" t="s">
        <v>882</v>
      </c>
      <c r="I127" s="265" t="s">
        <v>834</v>
      </c>
      <c r="J127" s="265" t="s">
        <v>883</v>
      </c>
      <c r="K127" s="313"/>
    </row>
    <row r="128" s="1" customFormat="1" ht="15" customHeight="1">
      <c r="B128" s="310"/>
      <c r="C128" s="265" t="s">
        <v>780</v>
      </c>
      <c r="D128" s="265"/>
      <c r="E128" s="265"/>
      <c r="F128" s="288" t="s">
        <v>832</v>
      </c>
      <c r="G128" s="265"/>
      <c r="H128" s="265" t="s">
        <v>884</v>
      </c>
      <c r="I128" s="265" t="s">
        <v>834</v>
      </c>
      <c r="J128" s="265" t="s">
        <v>883</v>
      </c>
      <c r="K128" s="313"/>
    </row>
    <row r="129" s="1" customFormat="1" ht="15" customHeight="1">
      <c r="B129" s="310"/>
      <c r="C129" s="265" t="s">
        <v>843</v>
      </c>
      <c r="D129" s="265"/>
      <c r="E129" s="265"/>
      <c r="F129" s="288" t="s">
        <v>838</v>
      </c>
      <c r="G129" s="265"/>
      <c r="H129" s="265" t="s">
        <v>844</v>
      </c>
      <c r="I129" s="265" t="s">
        <v>834</v>
      </c>
      <c r="J129" s="265">
        <v>15</v>
      </c>
      <c r="K129" s="313"/>
    </row>
    <row r="130" s="1" customFormat="1" ht="15" customHeight="1">
      <c r="B130" s="310"/>
      <c r="C130" s="291" t="s">
        <v>845</v>
      </c>
      <c r="D130" s="291"/>
      <c r="E130" s="291"/>
      <c r="F130" s="292" t="s">
        <v>838</v>
      </c>
      <c r="G130" s="291"/>
      <c r="H130" s="291" t="s">
        <v>846</v>
      </c>
      <c r="I130" s="291" t="s">
        <v>834</v>
      </c>
      <c r="J130" s="291">
        <v>15</v>
      </c>
      <c r="K130" s="313"/>
    </row>
    <row r="131" s="1" customFormat="1" ht="15" customHeight="1">
      <c r="B131" s="310"/>
      <c r="C131" s="291" t="s">
        <v>847</v>
      </c>
      <c r="D131" s="291"/>
      <c r="E131" s="291"/>
      <c r="F131" s="292" t="s">
        <v>838</v>
      </c>
      <c r="G131" s="291"/>
      <c r="H131" s="291" t="s">
        <v>848</v>
      </c>
      <c r="I131" s="291" t="s">
        <v>834</v>
      </c>
      <c r="J131" s="291">
        <v>20</v>
      </c>
      <c r="K131" s="313"/>
    </row>
    <row r="132" s="1" customFormat="1" ht="15" customHeight="1">
      <c r="B132" s="310"/>
      <c r="C132" s="291" t="s">
        <v>849</v>
      </c>
      <c r="D132" s="291"/>
      <c r="E132" s="291"/>
      <c r="F132" s="292" t="s">
        <v>838</v>
      </c>
      <c r="G132" s="291"/>
      <c r="H132" s="291" t="s">
        <v>850</v>
      </c>
      <c r="I132" s="291" t="s">
        <v>834</v>
      </c>
      <c r="J132" s="291">
        <v>20</v>
      </c>
      <c r="K132" s="313"/>
    </row>
    <row r="133" s="1" customFormat="1" ht="15" customHeight="1">
      <c r="B133" s="310"/>
      <c r="C133" s="265" t="s">
        <v>837</v>
      </c>
      <c r="D133" s="265"/>
      <c r="E133" s="265"/>
      <c r="F133" s="288" t="s">
        <v>838</v>
      </c>
      <c r="G133" s="265"/>
      <c r="H133" s="265" t="s">
        <v>872</v>
      </c>
      <c r="I133" s="265" t="s">
        <v>834</v>
      </c>
      <c r="J133" s="265">
        <v>50</v>
      </c>
      <c r="K133" s="313"/>
    </row>
    <row r="134" s="1" customFormat="1" ht="15" customHeight="1">
      <c r="B134" s="310"/>
      <c r="C134" s="265" t="s">
        <v>851</v>
      </c>
      <c r="D134" s="265"/>
      <c r="E134" s="265"/>
      <c r="F134" s="288" t="s">
        <v>838</v>
      </c>
      <c r="G134" s="265"/>
      <c r="H134" s="265" t="s">
        <v>872</v>
      </c>
      <c r="I134" s="265" t="s">
        <v>834</v>
      </c>
      <c r="J134" s="265">
        <v>50</v>
      </c>
      <c r="K134" s="313"/>
    </row>
    <row r="135" s="1" customFormat="1" ht="15" customHeight="1">
      <c r="B135" s="310"/>
      <c r="C135" s="265" t="s">
        <v>857</v>
      </c>
      <c r="D135" s="265"/>
      <c r="E135" s="265"/>
      <c r="F135" s="288" t="s">
        <v>838</v>
      </c>
      <c r="G135" s="265"/>
      <c r="H135" s="265" t="s">
        <v>872</v>
      </c>
      <c r="I135" s="265" t="s">
        <v>834</v>
      </c>
      <c r="J135" s="265">
        <v>50</v>
      </c>
      <c r="K135" s="313"/>
    </row>
    <row r="136" s="1" customFormat="1" ht="15" customHeight="1">
      <c r="B136" s="310"/>
      <c r="C136" s="265" t="s">
        <v>859</v>
      </c>
      <c r="D136" s="265"/>
      <c r="E136" s="265"/>
      <c r="F136" s="288" t="s">
        <v>838</v>
      </c>
      <c r="G136" s="265"/>
      <c r="H136" s="265" t="s">
        <v>872</v>
      </c>
      <c r="I136" s="265" t="s">
        <v>834</v>
      </c>
      <c r="J136" s="265">
        <v>50</v>
      </c>
      <c r="K136" s="313"/>
    </row>
    <row r="137" s="1" customFormat="1" ht="15" customHeight="1">
      <c r="B137" s="310"/>
      <c r="C137" s="265" t="s">
        <v>860</v>
      </c>
      <c r="D137" s="265"/>
      <c r="E137" s="265"/>
      <c r="F137" s="288" t="s">
        <v>838</v>
      </c>
      <c r="G137" s="265"/>
      <c r="H137" s="265" t="s">
        <v>885</v>
      </c>
      <c r="I137" s="265" t="s">
        <v>834</v>
      </c>
      <c r="J137" s="265">
        <v>255</v>
      </c>
      <c r="K137" s="313"/>
    </row>
    <row r="138" s="1" customFormat="1" ht="15" customHeight="1">
      <c r="B138" s="310"/>
      <c r="C138" s="265" t="s">
        <v>862</v>
      </c>
      <c r="D138" s="265"/>
      <c r="E138" s="265"/>
      <c r="F138" s="288" t="s">
        <v>832</v>
      </c>
      <c r="G138" s="265"/>
      <c r="H138" s="265" t="s">
        <v>886</v>
      </c>
      <c r="I138" s="265" t="s">
        <v>864</v>
      </c>
      <c r="J138" s="265"/>
      <c r="K138" s="313"/>
    </row>
    <row r="139" s="1" customFormat="1" ht="15" customHeight="1">
      <c r="B139" s="310"/>
      <c r="C139" s="265" t="s">
        <v>865</v>
      </c>
      <c r="D139" s="265"/>
      <c r="E139" s="265"/>
      <c r="F139" s="288" t="s">
        <v>832</v>
      </c>
      <c r="G139" s="265"/>
      <c r="H139" s="265" t="s">
        <v>887</v>
      </c>
      <c r="I139" s="265" t="s">
        <v>867</v>
      </c>
      <c r="J139" s="265"/>
      <c r="K139" s="313"/>
    </row>
    <row r="140" s="1" customFormat="1" ht="15" customHeight="1">
      <c r="B140" s="310"/>
      <c r="C140" s="265" t="s">
        <v>868</v>
      </c>
      <c r="D140" s="265"/>
      <c r="E140" s="265"/>
      <c r="F140" s="288" t="s">
        <v>832</v>
      </c>
      <c r="G140" s="265"/>
      <c r="H140" s="265" t="s">
        <v>868</v>
      </c>
      <c r="I140" s="265" t="s">
        <v>867</v>
      </c>
      <c r="J140" s="265"/>
      <c r="K140" s="313"/>
    </row>
    <row r="141" s="1" customFormat="1" ht="15" customHeight="1">
      <c r="B141" s="310"/>
      <c r="C141" s="265" t="s">
        <v>35</v>
      </c>
      <c r="D141" s="265"/>
      <c r="E141" s="265"/>
      <c r="F141" s="288" t="s">
        <v>832</v>
      </c>
      <c r="G141" s="265"/>
      <c r="H141" s="265" t="s">
        <v>888</v>
      </c>
      <c r="I141" s="265" t="s">
        <v>867</v>
      </c>
      <c r="J141" s="265"/>
      <c r="K141" s="313"/>
    </row>
    <row r="142" s="1" customFormat="1" ht="15" customHeight="1">
      <c r="B142" s="310"/>
      <c r="C142" s="265" t="s">
        <v>889</v>
      </c>
      <c r="D142" s="265"/>
      <c r="E142" s="265"/>
      <c r="F142" s="288" t="s">
        <v>832</v>
      </c>
      <c r="G142" s="265"/>
      <c r="H142" s="265" t="s">
        <v>890</v>
      </c>
      <c r="I142" s="265" t="s">
        <v>867</v>
      </c>
      <c r="J142" s="265"/>
      <c r="K142" s="313"/>
    </row>
    <row r="143" s="1" customFormat="1" ht="15" customHeight="1">
      <c r="B143" s="314"/>
      <c r="C143" s="315"/>
      <c r="D143" s="315"/>
      <c r="E143" s="315"/>
      <c r="F143" s="315"/>
      <c r="G143" s="315"/>
      <c r="H143" s="315"/>
      <c r="I143" s="315"/>
      <c r="J143" s="315"/>
      <c r="K143" s="316"/>
    </row>
    <row r="144" s="1" customFormat="1" ht="18.75" customHeight="1">
      <c r="B144" s="301"/>
      <c r="C144" s="301"/>
      <c r="D144" s="301"/>
      <c r="E144" s="301"/>
      <c r="F144" s="302"/>
      <c r="G144" s="301"/>
      <c r="H144" s="301"/>
      <c r="I144" s="301"/>
      <c r="J144" s="301"/>
      <c r="K144" s="301"/>
    </row>
    <row r="145" s="1" customFormat="1" ht="18.75" customHeight="1">
      <c r="B145" s="273"/>
      <c r="C145" s="273"/>
      <c r="D145" s="273"/>
      <c r="E145" s="273"/>
      <c r="F145" s="273"/>
      <c r="G145" s="273"/>
      <c r="H145" s="273"/>
      <c r="I145" s="273"/>
      <c r="J145" s="273"/>
      <c r="K145" s="273"/>
    </row>
    <row r="146" s="1" customFormat="1" ht="7.5" customHeight="1">
      <c r="B146" s="274"/>
      <c r="C146" s="275"/>
      <c r="D146" s="275"/>
      <c r="E146" s="275"/>
      <c r="F146" s="275"/>
      <c r="G146" s="275"/>
      <c r="H146" s="275"/>
      <c r="I146" s="275"/>
      <c r="J146" s="275"/>
      <c r="K146" s="276"/>
    </row>
    <row r="147" s="1" customFormat="1" ht="45" customHeight="1">
      <c r="B147" s="277"/>
      <c r="C147" s="278" t="s">
        <v>891</v>
      </c>
      <c r="D147" s="278"/>
      <c r="E147" s="278"/>
      <c r="F147" s="278"/>
      <c r="G147" s="278"/>
      <c r="H147" s="278"/>
      <c r="I147" s="278"/>
      <c r="J147" s="278"/>
      <c r="K147" s="279"/>
    </row>
    <row r="148" s="1" customFormat="1" ht="17.25" customHeight="1">
      <c r="B148" s="277"/>
      <c r="C148" s="280" t="s">
        <v>826</v>
      </c>
      <c r="D148" s="280"/>
      <c r="E148" s="280"/>
      <c r="F148" s="280" t="s">
        <v>827</v>
      </c>
      <c r="G148" s="281"/>
      <c r="H148" s="280" t="s">
        <v>51</v>
      </c>
      <c r="I148" s="280" t="s">
        <v>54</v>
      </c>
      <c r="J148" s="280" t="s">
        <v>828</v>
      </c>
      <c r="K148" s="279"/>
    </row>
    <row r="149" s="1" customFormat="1" ht="17.25" customHeight="1">
      <c r="B149" s="277"/>
      <c r="C149" s="282" t="s">
        <v>829</v>
      </c>
      <c r="D149" s="282"/>
      <c r="E149" s="282"/>
      <c r="F149" s="283" t="s">
        <v>830</v>
      </c>
      <c r="G149" s="284"/>
      <c r="H149" s="282"/>
      <c r="I149" s="282"/>
      <c r="J149" s="282" t="s">
        <v>831</v>
      </c>
      <c r="K149" s="279"/>
    </row>
    <row r="150" s="1" customFormat="1" ht="5.25" customHeight="1">
      <c r="B150" s="290"/>
      <c r="C150" s="285"/>
      <c r="D150" s="285"/>
      <c r="E150" s="285"/>
      <c r="F150" s="285"/>
      <c r="G150" s="286"/>
      <c r="H150" s="285"/>
      <c r="I150" s="285"/>
      <c r="J150" s="285"/>
      <c r="K150" s="313"/>
    </row>
    <row r="151" s="1" customFormat="1" ht="15" customHeight="1">
      <c r="B151" s="290"/>
      <c r="C151" s="317" t="s">
        <v>835</v>
      </c>
      <c r="D151" s="265"/>
      <c r="E151" s="265"/>
      <c r="F151" s="318" t="s">
        <v>832</v>
      </c>
      <c r="G151" s="265"/>
      <c r="H151" s="317" t="s">
        <v>872</v>
      </c>
      <c r="I151" s="317" t="s">
        <v>834</v>
      </c>
      <c r="J151" s="317">
        <v>120</v>
      </c>
      <c r="K151" s="313"/>
    </row>
    <row r="152" s="1" customFormat="1" ht="15" customHeight="1">
      <c r="B152" s="290"/>
      <c r="C152" s="317" t="s">
        <v>881</v>
      </c>
      <c r="D152" s="265"/>
      <c r="E152" s="265"/>
      <c r="F152" s="318" t="s">
        <v>832</v>
      </c>
      <c r="G152" s="265"/>
      <c r="H152" s="317" t="s">
        <v>892</v>
      </c>
      <c r="I152" s="317" t="s">
        <v>834</v>
      </c>
      <c r="J152" s="317" t="s">
        <v>883</v>
      </c>
      <c r="K152" s="313"/>
    </row>
    <row r="153" s="1" customFormat="1" ht="15" customHeight="1">
      <c r="B153" s="290"/>
      <c r="C153" s="317" t="s">
        <v>780</v>
      </c>
      <c r="D153" s="265"/>
      <c r="E153" s="265"/>
      <c r="F153" s="318" t="s">
        <v>832</v>
      </c>
      <c r="G153" s="265"/>
      <c r="H153" s="317" t="s">
        <v>893</v>
      </c>
      <c r="I153" s="317" t="s">
        <v>834</v>
      </c>
      <c r="J153" s="317" t="s">
        <v>883</v>
      </c>
      <c r="K153" s="313"/>
    </row>
    <row r="154" s="1" customFormat="1" ht="15" customHeight="1">
      <c r="B154" s="290"/>
      <c r="C154" s="317" t="s">
        <v>837</v>
      </c>
      <c r="D154" s="265"/>
      <c r="E154" s="265"/>
      <c r="F154" s="318" t="s">
        <v>838</v>
      </c>
      <c r="G154" s="265"/>
      <c r="H154" s="317" t="s">
        <v>872</v>
      </c>
      <c r="I154" s="317" t="s">
        <v>834</v>
      </c>
      <c r="J154" s="317">
        <v>50</v>
      </c>
      <c r="K154" s="313"/>
    </row>
    <row r="155" s="1" customFormat="1" ht="15" customHeight="1">
      <c r="B155" s="290"/>
      <c r="C155" s="317" t="s">
        <v>840</v>
      </c>
      <c r="D155" s="265"/>
      <c r="E155" s="265"/>
      <c r="F155" s="318" t="s">
        <v>832</v>
      </c>
      <c r="G155" s="265"/>
      <c r="H155" s="317" t="s">
        <v>872</v>
      </c>
      <c r="I155" s="317" t="s">
        <v>842</v>
      </c>
      <c r="J155" s="317"/>
      <c r="K155" s="313"/>
    </row>
    <row r="156" s="1" customFormat="1" ht="15" customHeight="1">
      <c r="B156" s="290"/>
      <c r="C156" s="317" t="s">
        <v>851</v>
      </c>
      <c r="D156" s="265"/>
      <c r="E156" s="265"/>
      <c r="F156" s="318" t="s">
        <v>838</v>
      </c>
      <c r="G156" s="265"/>
      <c r="H156" s="317" t="s">
        <v>872</v>
      </c>
      <c r="I156" s="317" t="s">
        <v>834</v>
      </c>
      <c r="J156" s="317">
        <v>50</v>
      </c>
      <c r="K156" s="313"/>
    </row>
    <row r="157" s="1" customFormat="1" ht="15" customHeight="1">
      <c r="B157" s="290"/>
      <c r="C157" s="317" t="s">
        <v>859</v>
      </c>
      <c r="D157" s="265"/>
      <c r="E157" s="265"/>
      <c r="F157" s="318" t="s">
        <v>838</v>
      </c>
      <c r="G157" s="265"/>
      <c r="H157" s="317" t="s">
        <v>872</v>
      </c>
      <c r="I157" s="317" t="s">
        <v>834</v>
      </c>
      <c r="J157" s="317">
        <v>50</v>
      </c>
      <c r="K157" s="313"/>
    </row>
    <row r="158" s="1" customFormat="1" ht="15" customHeight="1">
      <c r="B158" s="290"/>
      <c r="C158" s="317" t="s">
        <v>857</v>
      </c>
      <c r="D158" s="265"/>
      <c r="E158" s="265"/>
      <c r="F158" s="318" t="s">
        <v>838</v>
      </c>
      <c r="G158" s="265"/>
      <c r="H158" s="317" t="s">
        <v>872</v>
      </c>
      <c r="I158" s="317" t="s">
        <v>834</v>
      </c>
      <c r="J158" s="317">
        <v>50</v>
      </c>
      <c r="K158" s="313"/>
    </row>
    <row r="159" s="1" customFormat="1" ht="15" customHeight="1">
      <c r="B159" s="290"/>
      <c r="C159" s="317" t="s">
        <v>85</v>
      </c>
      <c r="D159" s="265"/>
      <c r="E159" s="265"/>
      <c r="F159" s="318" t="s">
        <v>832</v>
      </c>
      <c r="G159" s="265"/>
      <c r="H159" s="317" t="s">
        <v>894</v>
      </c>
      <c r="I159" s="317" t="s">
        <v>834</v>
      </c>
      <c r="J159" s="317" t="s">
        <v>895</v>
      </c>
      <c r="K159" s="313"/>
    </row>
    <row r="160" s="1" customFormat="1" ht="15" customHeight="1">
      <c r="B160" s="290"/>
      <c r="C160" s="317" t="s">
        <v>896</v>
      </c>
      <c r="D160" s="265"/>
      <c r="E160" s="265"/>
      <c r="F160" s="318" t="s">
        <v>832</v>
      </c>
      <c r="G160" s="265"/>
      <c r="H160" s="317" t="s">
        <v>897</v>
      </c>
      <c r="I160" s="317" t="s">
        <v>867</v>
      </c>
      <c r="J160" s="317"/>
      <c r="K160" s="313"/>
    </row>
    <row r="161" s="1" customFormat="1" ht="15" customHeight="1">
      <c r="B161" s="319"/>
      <c r="C161" s="299"/>
      <c r="D161" s="299"/>
      <c r="E161" s="299"/>
      <c r="F161" s="299"/>
      <c r="G161" s="299"/>
      <c r="H161" s="299"/>
      <c r="I161" s="299"/>
      <c r="J161" s="299"/>
      <c r="K161" s="320"/>
    </row>
    <row r="162" s="1" customFormat="1" ht="18.75" customHeight="1">
      <c r="B162" s="301"/>
      <c r="C162" s="311"/>
      <c r="D162" s="311"/>
      <c r="E162" s="311"/>
      <c r="F162" s="321"/>
      <c r="G162" s="311"/>
      <c r="H162" s="311"/>
      <c r="I162" s="311"/>
      <c r="J162" s="311"/>
      <c r="K162" s="301"/>
    </row>
    <row r="163" s="1" customFormat="1" ht="18.75" customHeight="1">
      <c r="B163" s="273"/>
      <c r="C163" s="273"/>
      <c r="D163" s="273"/>
      <c r="E163" s="273"/>
      <c r="F163" s="273"/>
      <c r="G163" s="273"/>
      <c r="H163" s="273"/>
      <c r="I163" s="273"/>
      <c r="J163" s="273"/>
      <c r="K163" s="273"/>
    </row>
    <row r="164" s="1" customFormat="1" ht="7.5" customHeight="1">
      <c r="B164" s="252"/>
      <c r="C164" s="253"/>
      <c r="D164" s="253"/>
      <c r="E164" s="253"/>
      <c r="F164" s="253"/>
      <c r="G164" s="253"/>
      <c r="H164" s="253"/>
      <c r="I164" s="253"/>
      <c r="J164" s="253"/>
      <c r="K164" s="254"/>
    </row>
    <row r="165" s="1" customFormat="1" ht="45" customHeight="1">
      <c r="B165" s="255"/>
      <c r="C165" s="256" t="s">
        <v>898</v>
      </c>
      <c r="D165" s="256"/>
      <c r="E165" s="256"/>
      <c r="F165" s="256"/>
      <c r="G165" s="256"/>
      <c r="H165" s="256"/>
      <c r="I165" s="256"/>
      <c r="J165" s="256"/>
      <c r="K165" s="257"/>
    </row>
    <row r="166" s="1" customFormat="1" ht="17.25" customHeight="1">
      <c r="B166" s="255"/>
      <c r="C166" s="280" t="s">
        <v>826</v>
      </c>
      <c r="D166" s="280"/>
      <c r="E166" s="280"/>
      <c r="F166" s="280" t="s">
        <v>827</v>
      </c>
      <c r="G166" s="322"/>
      <c r="H166" s="323" t="s">
        <v>51</v>
      </c>
      <c r="I166" s="323" t="s">
        <v>54</v>
      </c>
      <c r="J166" s="280" t="s">
        <v>828</v>
      </c>
      <c r="K166" s="257"/>
    </row>
    <row r="167" s="1" customFormat="1" ht="17.25" customHeight="1">
      <c r="B167" s="258"/>
      <c r="C167" s="282" t="s">
        <v>829</v>
      </c>
      <c r="D167" s="282"/>
      <c r="E167" s="282"/>
      <c r="F167" s="283" t="s">
        <v>830</v>
      </c>
      <c r="G167" s="324"/>
      <c r="H167" s="325"/>
      <c r="I167" s="325"/>
      <c r="J167" s="282" t="s">
        <v>831</v>
      </c>
      <c r="K167" s="260"/>
    </row>
    <row r="168" s="1" customFormat="1" ht="5.25" customHeight="1">
      <c r="B168" s="290"/>
      <c r="C168" s="285"/>
      <c r="D168" s="285"/>
      <c r="E168" s="285"/>
      <c r="F168" s="285"/>
      <c r="G168" s="286"/>
      <c r="H168" s="285"/>
      <c r="I168" s="285"/>
      <c r="J168" s="285"/>
      <c r="K168" s="313"/>
    </row>
    <row r="169" s="1" customFormat="1" ht="15" customHeight="1">
      <c r="B169" s="290"/>
      <c r="C169" s="265" t="s">
        <v>835</v>
      </c>
      <c r="D169" s="265"/>
      <c r="E169" s="265"/>
      <c r="F169" s="288" t="s">
        <v>832</v>
      </c>
      <c r="G169" s="265"/>
      <c r="H169" s="265" t="s">
        <v>872</v>
      </c>
      <c r="I169" s="265" t="s">
        <v>834</v>
      </c>
      <c r="J169" s="265">
        <v>120</v>
      </c>
      <c r="K169" s="313"/>
    </row>
    <row r="170" s="1" customFormat="1" ht="15" customHeight="1">
      <c r="B170" s="290"/>
      <c r="C170" s="265" t="s">
        <v>881</v>
      </c>
      <c r="D170" s="265"/>
      <c r="E170" s="265"/>
      <c r="F170" s="288" t="s">
        <v>832</v>
      </c>
      <c r="G170" s="265"/>
      <c r="H170" s="265" t="s">
        <v>882</v>
      </c>
      <c r="I170" s="265" t="s">
        <v>834</v>
      </c>
      <c r="J170" s="265" t="s">
        <v>883</v>
      </c>
      <c r="K170" s="313"/>
    </row>
    <row r="171" s="1" customFormat="1" ht="15" customHeight="1">
      <c r="B171" s="290"/>
      <c r="C171" s="265" t="s">
        <v>780</v>
      </c>
      <c r="D171" s="265"/>
      <c r="E171" s="265"/>
      <c r="F171" s="288" t="s">
        <v>832</v>
      </c>
      <c r="G171" s="265"/>
      <c r="H171" s="265" t="s">
        <v>899</v>
      </c>
      <c r="I171" s="265" t="s">
        <v>834</v>
      </c>
      <c r="J171" s="265" t="s">
        <v>883</v>
      </c>
      <c r="K171" s="313"/>
    </row>
    <row r="172" s="1" customFormat="1" ht="15" customHeight="1">
      <c r="B172" s="290"/>
      <c r="C172" s="265" t="s">
        <v>837</v>
      </c>
      <c r="D172" s="265"/>
      <c r="E172" s="265"/>
      <c r="F172" s="288" t="s">
        <v>838</v>
      </c>
      <c r="G172" s="265"/>
      <c r="H172" s="265" t="s">
        <v>899</v>
      </c>
      <c r="I172" s="265" t="s">
        <v>834</v>
      </c>
      <c r="J172" s="265">
        <v>50</v>
      </c>
      <c r="K172" s="313"/>
    </row>
    <row r="173" s="1" customFormat="1" ht="15" customHeight="1">
      <c r="B173" s="290"/>
      <c r="C173" s="265" t="s">
        <v>840</v>
      </c>
      <c r="D173" s="265"/>
      <c r="E173" s="265"/>
      <c r="F173" s="288" t="s">
        <v>832</v>
      </c>
      <c r="G173" s="265"/>
      <c r="H173" s="265" t="s">
        <v>899</v>
      </c>
      <c r="I173" s="265" t="s">
        <v>842</v>
      </c>
      <c r="J173" s="265"/>
      <c r="K173" s="313"/>
    </row>
    <row r="174" s="1" customFormat="1" ht="15" customHeight="1">
      <c r="B174" s="290"/>
      <c r="C174" s="265" t="s">
        <v>851</v>
      </c>
      <c r="D174" s="265"/>
      <c r="E174" s="265"/>
      <c r="F174" s="288" t="s">
        <v>838</v>
      </c>
      <c r="G174" s="265"/>
      <c r="H174" s="265" t="s">
        <v>899</v>
      </c>
      <c r="I174" s="265" t="s">
        <v>834</v>
      </c>
      <c r="J174" s="265">
        <v>50</v>
      </c>
      <c r="K174" s="313"/>
    </row>
    <row r="175" s="1" customFormat="1" ht="15" customHeight="1">
      <c r="B175" s="290"/>
      <c r="C175" s="265" t="s">
        <v>859</v>
      </c>
      <c r="D175" s="265"/>
      <c r="E175" s="265"/>
      <c r="F175" s="288" t="s">
        <v>838</v>
      </c>
      <c r="G175" s="265"/>
      <c r="H175" s="265" t="s">
        <v>899</v>
      </c>
      <c r="I175" s="265" t="s">
        <v>834</v>
      </c>
      <c r="J175" s="265">
        <v>50</v>
      </c>
      <c r="K175" s="313"/>
    </row>
    <row r="176" s="1" customFormat="1" ht="15" customHeight="1">
      <c r="B176" s="290"/>
      <c r="C176" s="265" t="s">
        <v>857</v>
      </c>
      <c r="D176" s="265"/>
      <c r="E176" s="265"/>
      <c r="F176" s="288" t="s">
        <v>838</v>
      </c>
      <c r="G176" s="265"/>
      <c r="H176" s="265" t="s">
        <v>899</v>
      </c>
      <c r="I176" s="265" t="s">
        <v>834</v>
      </c>
      <c r="J176" s="265">
        <v>50</v>
      </c>
      <c r="K176" s="313"/>
    </row>
    <row r="177" s="1" customFormat="1" ht="15" customHeight="1">
      <c r="B177" s="290"/>
      <c r="C177" s="265" t="s">
        <v>93</v>
      </c>
      <c r="D177" s="265"/>
      <c r="E177" s="265"/>
      <c r="F177" s="288" t="s">
        <v>832</v>
      </c>
      <c r="G177" s="265"/>
      <c r="H177" s="265" t="s">
        <v>900</v>
      </c>
      <c r="I177" s="265" t="s">
        <v>901</v>
      </c>
      <c r="J177" s="265"/>
      <c r="K177" s="313"/>
    </row>
    <row r="178" s="1" customFormat="1" ht="15" customHeight="1">
      <c r="B178" s="290"/>
      <c r="C178" s="265" t="s">
        <v>54</v>
      </c>
      <c r="D178" s="265"/>
      <c r="E178" s="265"/>
      <c r="F178" s="288" t="s">
        <v>832</v>
      </c>
      <c r="G178" s="265"/>
      <c r="H178" s="265" t="s">
        <v>902</v>
      </c>
      <c r="I178" s="265" t="s">
        <v>903</v>
      </c>
      <c r="J178" s="265">
        <v>1</v>
      </c>
      <c r="K178" s="313"/>
    </row>
    <row r="179" s="1" customFormat="1" ht="15" customHeight="1">
      <c r="B179" s="290"/>
      <c r="C179" s="265" t="s">
        <v>50</v>
      </c>
      <c r="D179" s="265"/>
      <c r="E179" s="265"/>
      <c r="F179" s="288" t="s">
        <v>832</v>
      </c>
      <c r="G179" s="265"/>
      <c r="H179" s="265" t="s">
        <v>904</v>
      </c>
      <c r="I179" s="265" t="s">
        <v>834</v>
      </c>
      <c r="J179" s="265">
        <v>20</v>
      </c>
      <c r="K179" s="313"/>
    </row>
    <row r="180" s="1" customFormat="1" ht="15" customHeight="1">
      <c r="B180" s="290"/>
      <c r="C180" s="265" t="s">
        <v>51</v>
      </c>
      <c r="D180" s="265"/>
      <c r="E180" s="265"/>
      <c r="F180" s="288" t="s">
        <v>832</v>
      </c>
      <c r="G180" s="265"/>
      <c r="H180" s="265" t="s">
        <v>905</v>
      </c>
      <c r="I180" s="265" t="s">
        <v>834</v>
      </c>
      <c r="J180" s="265">
        <v>255</v>
      </c>
      <c r="K180" s="313"/>
    </row>
    <row r="181" s="1" customFormat="1" ht="15" customHeight="1">
      <c r="B181" s="290"/>
      <c r="C181" s="265" t="s">
        <v>94</v>
      </c>
      <c r="D181" s="265"/>
      <c r="E181" s="265"/>
      <c r="F181" s="288" t="s">
        <v>832</v>
      </c>
      <c r="G181" s="265"/>
      <c r="H181" s="265" t="s">
        <v>796</v>
      </c>
      <c r="I181" s="265" t="s">
        <v>834</v>
      </c>
      <c r="J181" s="265">
        <v>10</v>
      </c>
      <c r="K181" s="313"/>
    </row>
    <row r="182" s="1" customFormat="1" ht="15" customHeight="1">
      <c r="B182" s="290"/>
      <c r="C182" s="265" t="s">
        <v>95</v>
      </c>
      <c r="D182" s="265"/>
      <c r="E182" s="265"/>
      <c r="F182" s="288" t="s">
        <v>832</v>
      </c>
      <c r="G182" s="265"/>
      <c r="H182" s="265" t="s">
        <v>906</v>
      </c>
      <c r="I182" s="265" t="s">
        <v>867</v>
      </c>
      <c r="J182" s="265"/>
      <c r="K182" s="313"/>
    </row>
    <row r="183" s="1" customFormat="1" ht="15" customHeight="1">
      <c r="B183" s="290"/>
      <c r="C183" s="265" t="s">
        <v>907</v>
      </c>
      <c r="D183" s="265"/>
      <c r="E183" s="265"/>
      <c r="F183" s="288" t="s">
        <v>832</v>
      </c>
      <c r="G183" s="265"/>
      <c r="H183" s="265" t="s">
        <v>908</v>
      </c>
      <c r="I183" s="265" t="s">
        <v>867</v>
      </c>
      <c r="J183" s="265"/>
      <c r="K183" s="313"/>
    </row>
    <row r="184" s="1" customFormat="1" ht="15" customHeight="1">
      <c r="B184" s="290"/>
      <c r="C184" s="265" t="s">
        <v>896</v>
      </c>
      <c r="D184" s="265"/>
      <c r="E184" s="265"/>
      <c r="F184" s="288" t="s">
        <v>832</v>
      </c>
      <c r="G184" s="265"/>
      <c r="H184" s="265" t="s">
        <v>909</v>
      </c>
      <c r="I184" s="265" t="s">
        <v>867</v>
      </c>
      <c r="J184" s="265"/>
      <c r="K184" s="313"/>
    </row>
    <row r="185" s="1" customFormat="1" ht="15" customHeight="1">
      <c r="B185" s="290"/>
      <c r="C185" s="265" t="s">
        <v>97</v>
      </c>
      <c r="D185" s="265"/>
      <c r="E185" s="265"/>
      <c r="F185" s="288" t="s">
        <v>838</v>
      </c>
      <c r="G185" s="265"/>
      <c r="H185" s="265" t="s">
        <v>910</v>
      </c>
      <c r="I185" s="265" t="s">
        <v>834</v>
      </c>
      <c r="J185" s="265">
        <v>50</v>
      </c>
      <c r="K185" s="313"/>
    </row>
    <row r="186" s="1" customFormat="1" ht="15" customHeight="1">
      <c r="B186" s="290"/>
      <c r="C186" s="265" t="s">
        <v>911</v>
      </c>
      <c r="D186" s="265"/>
      <c r="E186" s="265"/>
      <c r="F186" s="288" t="s">
        <v>838</v>
      </c>
      <c r="G186" s="265"/>
      <c r="H186" s="265" t="s">
        <v>912</v>
      </c>
      <c r="I186" s="265" t="s">
        <v>913</v>
      </c>
      <c r="J186" s="265"/>
      <c r="K186" s="313"/>
    </row>
    <row r="187" s="1" customFormat="1" ht="15" customHeight="1">
      <c r="B187" s="290"/>
      <c r="C187" s="265" t="s">
        <v>914</v>
      </c>
      <c r="D187" s="265"/>
      <c r="E187" s="265"/>
      <c r="F187" s="288" t="s">
        <v>838</v>
      </c>
      <c r="G187" s="265"/>
      <c r="H187" s="265" t="s">
        <v>915</v>
      </c>
      <c r="I187" s="265" t="s">
        <v>913</v>
      </c>
      <c r="J187" s="265"/>
      <c r="K187" s="313"/>
    </row>
    <row r="188" s="1" customFormat="1" ht="15" customHeight="1">
      <c r="B188" s="290"/>
      <c r="C188" s="265" t="s">
        <v>916</v>
      </c>
      <c r="D188" s="265"/>
      <c r="E188" s="265"/>
      <c r="F188" s="288" t="s">
        <v>838</v>
      </c>
      <c r="G188" s="265"/>
      <c r="H188" s="265" t="s">
        <v>917</v>
      </c>
      <c r="I188" s="265" t="s">
        <v>913</v>
      </c>
      <c r="J188" s="265"/>
      <c r="K188" s="313"/>
    </row>
    <row r="189" s="1" customFormat="1" ht="15" customHeight="1">
      <c r="B189" s="290"/>
      <c r="C189" s="326" t="s">
        <v>918</v>
      </c>
      <c r="D189" s="265"/>
      <c r="E189" s="265"/>
      <c r="F189" s="288" t="s">
        <v>838</v>
      </c>
      <c r="G189" s="265"/>
      <c r="H189" s="265" t="s">
        <v>919</v>
      </c>
      <c r="I189" s="265" t="s">
        <v>920</v>
      </c>
      <c r="J189" s="327" t="s">
        <v>921</v>
      </c>
      <c r="K189" s="313"/>
    </row>
    <row r="190" s="15" customFormat="1" ht="15" customHeight="1">
      <c r="B190" s="328"/>
      <c r="C190" s="329" t="s">
        <v>922</v>
      </c>
      <c r="D190" s="330"/>
      <c r="E190" s="330"/>
      <c r="F190" s="331" t="s">
        <v>838</v>
      </c>
      <c r="G190" s="330"/>
      <c r="H190" s="330" t="s">
        <v>923</v>
      </c>
      <c r="I190" s="330" t="s">
        <v>920</v>
      </c>
      <c r="J190" s="332" t="s">
        <v>921</v>
      </c>
      <c r="K190" s="333"/>
    </row>
    <row r="191" s="1" customFormat="1" ht="15" customHeight="1">
      <c r="B191" s="290"/>
      <c r="C191" s="326" t="s">
        <v>39</v>
      </c>
      <c r="D191" s="265"/>
      <c r="E191" s="265"/>
      <c r="F191" s="288" t="s">
        <v>832</v>
      </c>
      <c r="G191" s="265"/>
      <c r="H191" s="262" t="s">
        <v>924</v>
      </c>
      <c r="I191" s="265" t="s">
        <v>925</v>
      </c>
      <c r="J191" s="265"/>
      <c r="K191" s="313"/>
    </row>
    <row r="192" s="1" customFormat="1" ht="15" customHeight="1">
      <c r="B192" s="290"/>
      <c r="C192" s="326" t="s">
        <v>926</v>
      </c>
      <c r="D192" s="265"/>
      <c r="E192" s="265"/>
      <c r="F192" s="288" t="s">
        <v>832</v>
      </c>
      <c r="G192" s="265"/>
      <c r="H192" s="265" t="s">
        <v>927</v>
      </c>
      <c r="I192" s="265" t="s">
        <v>867</v>
      </c>
      <c r="J192" s="265"/>
      <c r="K192" s="313"/>
    </row>
    <row r="193" s="1" customFormat="1" ht="15" customHeight="1">
      <c r="B193" s="290"/>
      <c r="C193" s="326" t="s">
        <v>928</v>
      </c>
      <c r="D193" s="265"/>
      <c r="E193" s="265"/>
      <c r="F193" s="288" t="s">
        <v>832</v>
      </c>
      <c r="G193" s="265"/>
      <c r="H193" s="265" t="s">
        <v>929</v>
      </c>
      <c r="I193" s="265" t="s">
        <v>867</v>
      </c>
      <c r="J193" s="265"/>
      <c r="K193" s="313"/>
    </row>
    <row r="194" s="1" customFormat="1" ht="15" customHeight="1">
      <c r="B194" s="290"/>
      <c r="C194" s="326" t="s">
        <v>930</v>
      </c>
      <c r="D194" s="265"/>
      <c r="E194" s="265"/>
      <c r="F194" s="288" t="s">
        <v>838</v>
      </c>
      <c r="G194" s="265"/>
      <c r="H194" s="265" t="s">
        <v>931</v>
      </c>
      <c r="I194" s="265" t="s">
        <v>867</v>
      </c>
      <c r="J194" s="265"/>
      <c r="K194" s="313"/>
    </row>
    <row r="195" s="1" customFormat="1" ht="15" customHeight="1">
      <c r="B195" s="319"/>
      <c r="C195" s="334"/>
      <c r="D195" s="299"/>
      <c r="E195" s="299"/>
      <c r="F195" s="299"/>
      <c r="G195" s="299"/>
      <c r="H195" s="299"/>
      <c r="I195" s="299"/>
      <c r="J195" s="299"/>
      <c r="K195" s="320"/>
    </row>
    <row r="196" s="1" customFormat="1" ht="18.75" customHeight="1">
      <c r="B196" s="301"/>
      <c r="C196" s="311"/>
      <c r="D196" s="311"/>
      <c r="E196" s="311"/>
      <c r="F196" s="321"/>
      <c r="G196" s="311"/>
      <c r="H196" s="311"/>
      <c r="I196" s="311"/>
      <c r="J196" s="311"/>
      <c r="K196" s="301"/>
    </row>
    <row r="197" s="1" customFormat="1" ht="18.75" customHeight="1">
      <c r="B197" s="301"/>
      <c r="C197" s="311"/>
      <c r="D197" s="311"/>
      <c r="E197" s="311"/>
      <c r="F197" s="321"/>
      <c r="G197" s="311"/>
      <c r="H197" s="311"/>
      <c r="I197" s="311"/>
      <c r="J197" s="311"/>
      <c r="K197" s="301"/>
    </row>
    <row r="198" s="1" customFormat="1" ht="18.75" customHeight="1">
      <c r="B198" s="273"/>
      <c r="C198" s="273"/>
      <c r="D198" s="273"/>
      <c r="E198" s="273"/>
      <c r="F198" s="273"/>
      <c r="G198" s="273"/>
      <c r="H198" s="273"/>
      <c r="I198" s="273"/>
      <c r="J198" s="273"/>
      <c r="K198" s="273"/>
    </row>
    <row r="199" s="1" customFormat="1" ht="13.5">
      <c r="B199" s="252"/>
      <c r="C199" s="253"/>
      <c r="D199" s="253"/>
      <c r="E199" s="253"/>
      <c r="F199" s="253"/>
      <c r="G199" s="253"/>
      <c r="H199" s="253"/>
      <c r="I199" s="253"/>
      <c r="J199" s="253"/>
      <c r="K199" s="254"/>
    </row>
    <row r="200" s="1" customFormat="1" ht="21">
      <c r="B200" s="255"/>
      <c r="C200" s="256" t="s">
        <v>932</v>
      </c>
      <c r="D200" s="256"/>
      <c r="E200" s="256"/>
      <c r="F200" s="256"/>
      <c r="G200" s="256"/>
      <c r="H200" s="256"/>
      <c r="I200" s="256"/>
      <c r="J200" s="256"/>
      <c r="K200" s="257"/>
    </row>
    <row r="201" s="1" customFormat="1" ht="25.5" customHeight="1">
      <c r="B201" s="255"/>
      <c r="C201" s="335" t="s">
        <v>933</v>
      </c>
      <c r="D201" s="335"/>
      <c r="E201" s="335"/>
      <c r="F201" s="335" t="s">
        <v>934</v>
      </c>
      <c r="G201" s="336"/>
      <c r="H201" s="335" t="s">
        <v>935</v>
      </c>
      <c r="I201" s="335"/>
      <c r="J201" s="335"/>
      <c r="K201" s="257"/>
    </row>
    <row r="202" s="1" customFormat="1" ht="5.25" customHeight="1">
      <c r="B202" s="290"/>
      <c r="C202" s="285"/>
      <c r="D202" s="285"/>
      <c r="E202" s="285"/>
      <c r="F202" s="285"/>
      <c r="G202" s="311"/>
      <c r="H202" s="285"/>
      <c r="I202" s="285"/>
      <c r="J202" s="285"/>
      <c r="K202" s="313"/>
    </row>
    <row r="203" s="1" customFormat="1" ht="15" customHeight="1">
      <c r="B203" s="290"/>
      <c r="C203" s="265" t="s">
        <v>925</v>
      </c>
      <c r="D203" s="265"/>
      <c r="E203" s="265"/>
      <c r="F203" s="288" t="s">
        <v>40</v>
      </c>
      <c r="G203" s="265"/>
      <c r="H203" s="265" t="s">
        <v>936</v>
      </c>
      <c r="I203" s="265"/>
      <c r="J203" s="265"/>
      <c r="K203" s="313"/>
    </row>
    <row r="204" s="1" customFormat="1" ht="15" customHeight="1">
      <c r="B204" s="290"/>
      <c r="C204" s="265"/>
      <c r="D204" s="265"/>
      <c r="E204" s="265"/>
      <c r="F204" s="288" t="s">
        <v>41</v>
      </c>
      <c r="G204" s="265"/>
      <c r="H204" s="265" t="s">
        <v>937</v>
      </c>
      <c r="I204" s="265"/>
      <c r="J204" s="265"/>
      <c r="K204" s="313"/>
    </row>
    <row r="205" s="1" customFormat="1" ht="15" customHeight="1">
      <c r="B205" s="290"/>
      <c r="C205" s="265"/>
      <c r="D205" s="265"/>
      <c r="E205" s="265"/>
      <c r="F205" s="288" t="s">
        <v>44</v>
      </c>
      <c r="G205" s="265"/>
      <c r="H205" s="265" t="s">
        <v>938</v>
      </c>
      <c r="I205" s="265"/>
      <c r="J205" s="265"/>
      <c r="K205" s="313"/>
    </row>
    <row r="206" s="1" customFormat="1" ht="15" customHeight="1">
      <c r="B206" s="290"/>
      <c r="C206" s="265"/>
      <c r="D206" s="265"/>
      <c r="E206" s="265"/>
      <c r="F206" s="288" t="s">
        <v>42</v>
      </c>
      <c r="G206" s="265"/>
      <c r="H206" s="265" t="s">
        <v>939</v>
      </c>
      <c r="I206" s="265"/>
      <c r="J206" s="265"/>
      <c r="K206" s="313"/>
    </row>
    <row r="207" s="1" customFormat="1" ht="15" customHeight="1">
      <c r="B207" s="290"/>
      <c r="C207" s="265"/>
      <c r="D207" s="265"/>
      <c r="E207" s="265"/>
      <c r="F207" s="288" t="s">
        <v>43</v>
      </c>
      <c r="G207" s="265"/>
      <c r="H207" s="265" t="s">
        <v>940</v>
      </c>
      <c r="I207" s="265"/>
      <c r="J207" s="265"/>
      <c r="K207" s="313"/>
    </row>
    <row r="208" s="1" customFormat="1" ht="15" customHeight="1">
      <c r="B208" s="290"/>
      <c r="C208" s="265"/>
      <c r="D208" s="265"/>
      <c r="E208" s="265"/>
      <c r="F208" s="288"/>
      <c r="G208" s="265"/>
      <c r="H208" s="265"/>
      <c r="I208" s="265"/>
      <c r="J208" s="265"/>
      <c r="K208" s="313"/>
    </row>
    <row r="209" s="1" customFormat="1" ht="15" customHeight="1">
      <c r="B209" s="290"/>
      <c r="C209" s="265" t="s">
        <v>879</v>
      </c>
      <c r="D209" s="265"/>
      <c r="E209" s="265"/>
      <c r="F209" s="288" t="s">
        <v>73</v>
      </c>
      <c r="G209" s="265"/>
      <c r="H209" s="265" t="s">
        <v>941</v>
      </c>
      <c r="I209" s="265"/>
      <c r="J209" s="265"/>
      <c r="K209" s="313"/>
    </row>
    <row r="210" s="1" customFormat="1" ht="15" customHeight="1">
      <c r="B210" s="290"/>
      <c r="C210" s="265"/>
      <c r="D210" s="265"/>
      <c r="E210" s="265"/>
      <c r="F210" s="288" t="s">
        <v>774</v>
      </c>
      <c r="G210" s="265"/>
      <c r="H210" s="265" t="s">
        <v>775</v>
      </c>
      <c r="I210" s="265"/>
      <c r="J210" s="265"/>
      <c r="K210" s="313"/>
    </row>
    <row r="211" s="1" customFormat="1" ht="15" customHeight="1">
      <c r="B211" s="290"/>
      <c r="C211" s="265"/>
      <c r="D211" s="265"/>
      <c r="E211" s="265"/>
      <c r="F211" s="288" t="s">
        <v>772</v>
      </c>
      <c r="G211" s="265"/>
      <c r="H211" s="265" t="s">
        <v>942</v>
      </c>
      <c r="I211" s="265"/>
      <c r="J211" s="265"/>
      <c r="K211" s="313"/>
    </row>
    <row r="212" s="1" customFormat="1" ht="15" customHeight="1">
      <c r="B212" s="337"/>
      <c r="C212" s="265"/>
      <c r="D212" s="265"/>
      <c r="E212" s="265"/>
      <c r="F212" s="288" t="s">
        <v>776</v>
      </c>
      <c r="G212" s="326"/>
      <c r="H212" s="317" t="s">
        <v>777</v>
      </c>
      <c r="I212" s="317"/>
      <c r="J212" s="317"/>
      <c r="K212" s="338"/>
    </row>
    <row r="213" s="1" customFormat="1" ht="15" customHeight="1">
      <c r="B213" s="337"/>
      <c r="C213" s="265"/>
      <c r="D213" s="265"/>
      <c r="E213" s="265"/>
      <c r="F213" s="288" t="s">
        <v>778</v>
      </c>
      <c r="G213" s="326"/>
      <c r="H213" s="317" t="s">
        <v>943</v>
      </c>
      <c r="I213" s="317"/>
      <c r="J213" s="317"/>
      <c r="K213" s="338"/>
    </row>
    <row r="214" s="1" customFormat="1" ht="15" customHeight="1">
      <c r="B214" s="337"/>
      <c r="C214" s="265"/>
      <c r="D214" s="265"/>
      <c r="E214" s="265"/>
      <c r="F214" s="288"/>
      <c r="G214" s="326"/>
      <c r="H214" s="317"/>
      <c r="I214" s="317"/>
      <c r="J214" s="317"/>
      <c r="K214" s="338"/>
    </row>
    <row r="215" s="1" customFormat="1" ht="15" customHeight="1">
      <c r="B215" s="337"/>
      <c r="C215" s="265" t="s">
        <v>903</v>
      </c>
      <c r="D215" s="265"/>
      <c r="E215" s="265"/>
      <c r="F215" s="288">
        <v>1</v>
      </c>
      <c r="G215" s="326"/>
      <c r="H215" s="317" t="s">
        <v>944</v>
      </c>
      <c r="I215" s="317"/>
      <c r="J215" s="317"/>
      <c r="K215" s="338"/>
    </row>
    <row r="216" s="1" customFormat="1" ht="15" customHeight="1">
      <c r="B216" s="337"/>
      <c r="C216" s="265"/>
      <c r="D216" s="265"/>
      <c r="E216" s="265"/>
      <c r="F216" s="288">
        <v>2</v>
      </c>
      <c r="G216" s="326"/>
      <c r="H216" s="317" t="s">
        <v>945</v>
      </c>
      <c r="I216" s="317"/>
      <c r="J216" s="317"/>
      <c r="K216" s="338"/>
    </row>
    <row r="217" s="1" customFormat="1" ht="15" customHeight="1">
      <c r="B217" s="337"/>
      <c r="C217" s="265"/>
      <c r="D217" s="265"/>
      <c r="E217" s="265"/>
      <c r="F217" s="288">
        <v>3</v>
      </c>
      <c r="G217" s="326"/>
      <c r="H217" s="317" t="s">
        <v>946</v>
      </c>
      <c r="I217" s="317"/>
      <c r="J217" s="317"/>
      <c r="K217" s="338"/>
    </row>
    <row r="218" s="1" customFormat="1" ht="15" customHeight="1">
      <c r="B218" s="337"/>
      <c r="C218" s="265"/>
      <c r="D218" s="265"/>
      <c r="E218" s="265"/>
      <c r="F218" s="288">
        <v>4</v>
      </c>
      <c r="G218" s="326"/>
      <c r="H218" s="317" t="s">
        <v>947</v>
      </c>
      <c r="I218" s="317"/>
      <c r="J218" s="317"/>
      <c r="K218" s="338"/>
    </row>
    <row r="219" s="1" customFormat="1" ht="12.75" customHeight="1">
      <c r="B219" s="339"/>
      <c r="C219" s="340"/>
      <c r="D219" s="340"/>
      <c r="E219" s="340"/>
      <c r="F219" s="340"/>
      <c r="G219" s="340"/>
      <c r="H219" s="340"/>
      <c r="I219" s="340"/>
      <c r="J219" s="340"/>
      <c r="K219" s="34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PC-SLOVACEK-W10\PC</dc:creator>
  <cp:lastModifiedBy>PC-SLOVACEK-W10\PC</cp:lastModifiedBy>
  <dcterms:created xsi:type="dcterms:W3CDTF">2024-11-19T10:16:31Z</dcterms:created>
  <dcterms:modified xsi:type="dcterms:W3CDTF">2024-11-19T10:16:35Z</dcterms:modified>
</cp:coreProperties>
</file>